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"/>
    </mc:Choice>
  </mc:AlternateContent>
  <xr:revisionPtr revIDLastSave="0" documentId="13_ncr:1_{7CD43D0D-690B-4121-8C7B-2963513FDA89}" xr6:coauthVersionLast="47" xr6:coauthVersionMax="47" xr10:uidLastSave="{00000000-0000-0000-0000-000000000000}"/>
  <bookViews>
    <workbookView xWindow="-108" yWindow="-108" windowWidth="23256" windowHeight="12576" firstSheet="1" activeTab="1" xr2:uid="{67F79CE6-653D-4CDD-AF67-8A45C0E95B79}"/>
  </bookViews>
  <sheets>
    <sheet name="マイクロソフトとエクソン" sheetId="1" r:id="rId1"/>
    <sheet name="分散効果のシートの説明" sheetId="6" r:id="rId2"/>
    <sheet name="分散効果（関数表示）" sheetId="2" r:id="rId3"/>
    <sheet name="分散効果 (数値)" sheetId="7" r:id="rId4"/>
  </sheets>
  <definedNames>
    <definedName name="_xlnm._FilterDatabase" localSheetId="3" hidden="1">'分散効果 (数値)'!$A$1:$C$30</definedName>
    <definedName name="_xlnm._FilterDatabase" localSheetId="2" hidden="1">'分散効果（関数表示）'!$A$1:$C$30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" i="7" l="1"/>
  <c r="F3" i="7"/>
  <c r="E4" i="7"/>
  <c r="F4" i="7"/>
  <c r="E5" i="7"/>
  <c r="F5" i="7"/>
  <c r="E6" i="7"/>
  <c r="F6" i="7"/>
  <c r="E7" i="7"/>
  <c r="F7" i="7"/>
  <c r="I9" i="7" s="1"/>
  <c r="I4" i="7" s="1"/>
  <c r="E8" i="7"/>
  <c r="I8" i="7" s="1"/>
  <c r="F8" i="7"/>
  <c r="I7" i="7" s="1"/>
  <c r="E9" i="7"/>
  <c r="F9" i="7"/>
  <c r="E10" i="7"/>
  <c r="F10" i="7"/>
  <c r="E11" i="7"/>
  <c r="F11" i="7"/>
  <c r="E12" i="7"/>
  <c r="F12" i="7"/>
  <c r="E13" i="7"/>
  <c r="F13" i="7"/>
  <c r="E14" i="7"/>
  <c r="F14" i="7"/>
  <c r="E15" i="7"/>
  <c r="F15" i="7"/>
  <c r="E16" i="7"/>
  <c r="F16" i="7"/>
  <c r="E17" i="7"/>
  <c r="F17" i="7"/>
  <c r="E18" i="7"/>
  <c r="F18" i="7"/>
  <c r="E19" i="7"/>
  <c r="F19" i="7"/>
  <c r="E20" i="7"/>
  <c r="F20" i="7"/>
  <c r="E21" i="7"/>
  <c r="F21" i="7"/>
  <c r="E22" i="7"/>
  <c r="F22" i="7"/>
  <c r="E23" i="7"/>
  <c r="F23" i="7"/>
  <c r="E24" i="7"/>
  <c r="F24" i="7"/>
  <c r="E25" i="7"/>
  <c r="F25" i="7"/>
  <c r="E26" i="7"/>
  <c r="F26" i="7"/>
  <c r="E27" i="7"/>
  <c r="F27" i="7"/>
  <c r="E28" i="7"/>
  <c r="F28" i="7"/>
  <c r="E29" i="7"/>
  <c r="F29" i="7"/>
  <c r="E30" i="7"/>
  <c r="F30" i="7"/>
  <c r="I5" i="2"/>
  <c r="I4" i="2"/>
  <c r="I3" i="2"/>
  <c r="I12" i="2"/>
  <c r="I2" i="2" s="1"/>
  <c r="I9" i="2"/>
  <c r="I8" i="2"/>
  <c r="I7" i="2"/>
  <c r="E4" i="2"/>
  <c r="F4" i="2"/>
  <c r="E5" i="2"/>
  <c r="F5" i="2"/>
  <c r="E6" i="2"/>
  <c r="F6" i="2"/>
  <c r="E7" i="2"/>
  <c r="F7" i="2"/>
  <c r="E8" i="2"/>
  <c r="F8" i="2"/>
  <c r="E9" i="2"/>
  <c r="F9" i="2"/>
  <c r="E10" i="2"/>
  <c r="F10" i="2"/>
  <c r="E11" i="2"/>
  <c r="F11" i="2"/>
  <c r="E12" i="2"/>
  <c r="F12" i="2"/>
  <c r="E13" i="2"/>
  <c r="F13" i="2"/>
  <c r="E14" i="2"/>
  <c r="F14" i="2"/>
  <c r="E15" i="2"/>
  <c r="F15" i="2"/>
  <c r="E16" i="2"/>
  <c r="F16" i="2"/>
  <c r="E17" i="2"/>
  <c r="F17" i="2"/>
  <c r="E18" i="2"/>
  <c r="F18" i="2"/>
  <c r="E19" i="2"/>
  <c r="F19" i="2"/>
  <c r="E20" i="2"/>
  <c r="F20" i="2"/>
  <c r="E21" i="2"/>
  <c r="F21" i="2"/>
  <c r="E22" i="2"/>
  <c r="F22" i="2"/>
  <c r="E23" i="2"/>
  <c r="F23" i="2"/>
  <c r="E24" i="2"/>
  <c r="F24" i="2"/>
  <c r="E25" i="2"/>
  <c r="F25" i="2"/>
  <c r="E26" i="2"/>
  <c r="F26" i="2"/>
  <c r="E27" i="2"/>
  <c r="F27" i="2"/>
  <c r="E28" i="2"/>
  <c r="F28" i="2"/>
  <c r="E29" i="2"/>
  <c r="F29" i="2"/>
  <c r="E30" i="2"/>
  <c r="F30" i="2"/>
  <c r="F3" i="2"/>
  <c r="E3" i="2"/>
  <c r="P46" i="1"/>
  <c r="S40" i="1"/>
  <c r="R40" i="1"/>
  <c r="Q40" i="1"/>
  <c r="S39" i="1"/>
  <c r="R39" i="1"/>
  <c r="Q39" i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2" i="1"/>
  <c r="J40" i="1"/>
  <c r="I40" i="1"/>
  <c r="H40" i="1"/>
  <c r="H39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J39" i="1" s="1"/>
  <c r="D24" i="1"/>
  <c r="D25" i="1"/>
  <c r="D26" i="1"/>
  <c r="D27" i="1"/>
  <c r="D28" i="1"/>
  <c r="D29" i="1"/>
  <c r="D30" i="1"/>
  <c r="D31" i="1"/>
  <c r="D32" i="1"/>
  <c r="I39" i="1" s="1"/>
  <c r="D33" i="1"/>
  <c r="D34" i="1"/>
  <c r="D35" i="1"/>
  <c r="D36" i="1"/>
  <c r="D37" i="1"/>
  <c r="D38" i="1"/>
  <c r="D39" i="1"/>
  <c r="D40" i="1"/>
  <c r="D41" i="1"/>
  <c r="D3" i="1"/>
  <c r="I12" i="7" l="1"/>
  <c r="I2" i="7" s="1"/>
  <c r="I5" i="7"/>
  <c r="I3" i="7"/>
</calcChain>
</file>

<file path=xl/sharedStrings.xml><?xml version="1.0" encoding="utf-8"?>
<sst xmlns="http://schemas.openxmlformats.org/spreadsheetml/2006/main" count="197" uniqueCount="144">
  <si>
    <t>1984/06期</t>
  </si>
  <si>
    <t>1985/06期</t>
  </si>
  <si>
    <t>1986/06期</t>
  </si>
  <si>
    <t>1987/06期</t>
  </si>
  <si>
    <t>1988/06期</t>
  </si>
  <si>
    <t>1989/06期</t>
  </si>
  <si>
    <t>1990/06期</t>
  </si>
  <si>
    <t>1991/06期</t>
  </si>
  <si>
    <t>1992/06期</t>
  </si>
  <si>
    <t>1993/06期</t>
  </si>
  <si>
    <t>1994/06期</t>
  </si>
  <si>
    <t>1995/06期</t>
  </si>
  <si>
    <t>1996/06期</t>
  </si>
  <si>
    <t>1997/06期</t>
  </si>
  <si>
    <t>1998/06期</t>
  </si>
  <si>
    <t>1999/06期</t>
  </si>
  <si>
    <t>2000/06期</t>
  </si>
  <si>
    <t>2001/06期</t>
  </si>
  <si>
    <t>2002/06期</t>
  </si>
  <si>
    <t>2003/06期</t>
  </si>
  <si>
    <t>2004/06期</t>
  </si>
  <si>
    <t>2005/06期</t>
  </si>
  <si>
    <t>2006/06期</t>
  </si>
  <si>
    <t>2007/06期</t>
  </si>
  <si>
    <t>2008/06期</t>
  </si>
  <si>
    <t>2009/06期</t>
  </si>
  <si>
    <t>2010/06期</t>
  </si>
  <si>
    <t>2011/06期</t>
  </si>
  <si>
    <t>2012/06期</t>
  </si>
  <si>
    <t>2013/06期</t>
  </si>
  <si>
    <t>2014/06期</t>
  </si>
  <si>
    <t>2015/06期</t>
  </si>
  <si>
    <t>2016/06期</t>
  </si>
  <si>
    <t>2017/06期</t>
  </si>
  <si>
    <t>2018/06期</t>
  </si>
  <si>
    <t>2019/06期</t>
  </si>
  <si>
    <t>2020/06期</t>
  </si>
  <si>
    <t>2021/06期</t>
  </si>
  <si>
    <t>2022/06期</t>
  </si>
  <si>
    <t>2023/06期</t>
  </si>
  <si>
    <t xml:space="preserve">MSFT </t>
    <phoneticPr fontId="2"/>
  </si>
  <si>
    <t>Sales (USD mil.)</t>
    <phoneticPr fontId="2"/>
  </si>
  <si>
    <t>変化率</t>
    <rPh sb="0" eb="3">
      <t>ヘンカリツ</t>
    </rPh>
    <phoneticPr fontId="2"/>
  </si>
  <si>
    <t>平均</t>
    <rPh sb="0" eb="2">
      <t>ヘイキン</t>
    </rPh>
    <phoneticPr fontId="2"/>
  </si>
  <si>
    <t>標準偏差</t>
    <rPh sb="0" eb="4">
      <t>ヒョウジュンヘンサ</t>
    </rPh>
    <phoneticPr fontId="2"/>
  </si>
  <si>
    <t>過去10年</t>
    <rPh sb="0" eb="2">
      <t>カコ</t>
    </rPh>
    <rPh sb="4" eb="5">
      <t>ネン</t>
    </rPh>
    <phoneticPr fontId="2"/>
  </si>
  <si>
    <t>過去20年</t>
    <rPh sb="0" eb="2">
      <t>カコ</t>
    </rPh>
    <rPh sb="4" eb="5">
      <t>ネン</t>
    </rPh>
    <phoneticPr fontId="2"/>
  </si>
  <si>
    <t>過去5年</t>
    <rPh sb="0" eb="2">
      <t>カコ</t>
    </rPh>
    <rPh sb="3" eb="4">
      <t>ネン</t>
    </rPh>
    <phoneticPr fontId="2"/>
  </si>
  <si>
    <t>MSFT</t>
    <phoneticPr fontId="2"/>
  </si>
  <si>
    <t>売上の変化率の平均と標準偏差</t>
    <rPh sb="0" eb="2">
      <t>ウリアゲ</t>
    </rPh>
    <rPh sb="3" eb="6">
      <t>ヘンカリツ</t>
    </rPh>
    <rPh sb="7" eb="9">
      <t>ヘイキン</t>
    </rPh>
    <rPh sb="10" eb="14">
      <t>ヒョウジュンヘンサ</t>
    </rPh>
    <phoneticPr fontId="2"/>
  </si>
  <si>
    <t>23年6月期までの期間：著者調べ</t>
    <rPh sb="2" eb="3">
      <t>ネン</t>
    </rPh>
    <rPh sb="4" eb="6">
      <t>ガツキ</t>
    </rPh>
    <rPh sb="9" eb="11">
      <t>キカン</t>
    </rPh>
    <rPh sb="12" eb="15">
      <t>チョシャシラ</t>
    </rPh>
    <phoneticPr fontId="2"/>
  </si>
  <si>
    <t>1979/12期</t>
  </si>
  <si>
    <t>XOM</t>
  </si>
  <si>
    <t>1980/12期</t>
  </si>
  <si>
    <t>1981/12期</t>
  </si>
  <si>
    <t>1982/12期</t>
  </si>
  <si>
    <t>1983/12期</t>
  </si>
  <si>
    <t>1984/12期</t>
  </si>
  <si>
    <t>1985/12期</t>
  </si>
  <si>
    <t>1986/12期</t>
  </si>
  <si>
    <t>1987/12期</t>
  </si>
  <si>
    <t>1988/12期</t>
  </si>
  <si>
    <t>1989/12期</t>
  </si>
  <si>
    <t>1990/12期</t>
  </si>
  <si>
    <t>1991/12期</t>
  </si>
  <si>
    <t>1992/12期</t>
  </si>
  <si>
    <t>1993/12期</t>
  </si>
  <si>
    <t>1994/12期</t>
  </si>
  <si>
    <t>1995/12期</t>
  </si>
  <si>
    <t>1996/12期</t>
  </si>
  <si>
    <t>1997/12期</t>
  </si>
  <si>
    <t>1998/12期</t>
  </si>
  <si>
    <t>1999/12期</t>
  </si>
  <si>
    <t>2000/12期</t>
  </si>
  <si>
    <t>2001/12期</t>
  </si>
  <si>
    <t>2002/12期</t>
  </si>
  <si>
    <t>2003/12期</t>
  </si>
  <si>
    <t>2004/12期</t>
  </si>
  <si>
    <t>2005/12期</t>
  </si>
  <si>
    <t>2006/12期</t>
  </si>
  <si>
    <t>2007/12期</t>
  </si>
  <si>
    <t>2008/12期</t>
  </si>
  <si>
    <t>2009/12期</t>
  </si>
  <si>
    <t>2010/12期</t>
  </si>
  <si>
    <t>2011/12期</t>
  </si>
  <si>
    <t>2012/12期</t>
  </si>
  <si>
    <t>2013/12期</t>
  </si>
  <si>
    <t>2014/12期</t>
  </si>
  <si>
    <t>2015/12期</t>
  </si>
  <si>
    <t>2016/12期</t>
  </si>
  <si>
    <t>2017/12期</t>
  </si>
  <si>
    <t>2018/12期</t>
  </si>
  <si>
    <t>2019/12期</t>
  </si>
  <si>
    <t>2020/12期</t>
  </si>
  <si>
    <t>2021/12期</t>
  </si>
  <si>
    <t>2022/12期</t>
  </si>
  <si>
    <t>XOM</t>
    <phoneticPr fontId="2"/>
  </si>
  <si>
    <t>22年12月期までの期間：著者調べ</t>
    <rPh sb="2" eb="3">
      <t>ネン</t>
    </rPh>
    <rPh sb="5" eb="7">
      <t>ガツキ</t>
    </rPh>
    <rPh sb="10" eb="12">
      <t>キカン</t>
    </rPh>
    <rPh sb="13" eb="16">
      <t>チョシャシラ</t>
    </rPh>
    <phoneticPr fontId="2"/>
  </si>
  <si>
    <t>売上</t>
    <rPh sb="0" eb="2">
      <t>ウリアゲ</t>
    </rPh>
    <phoneticPr fontId="2"/>
  </si>
  <si>
    <t>TOPIX</t>
    <phoneticPr fontId="2"/>
  </si>
  <si>
    <t>味の素</t>
    <rPh sb="0" eb="1">
      <t>アジ</t>
    </rPh>
    <rPh sb="2" eb="3">
      <t>モト</t>
    </rPh>
    <phoneticPr fontId="2"/>
  </si>
  <si>
    <t>年</t>
    <rPh sb="0" eb="1">
      <t>ネン</t>
    </rPh>
    <phoneticPr fontId="2"/>
  </si>
  <si>
    <t>TOPIX変化率</t>
    <rPh sb="5" eb="8">
      <t>ヘンカリツ</t>
    </rPh>
    <phoneticPr fontId="2"/>
  </si>
  <si>
    <t>味の素変化率</t>
    <rPh sb="0" eb="1">
      <t>アジ</t>
    </rPh>
    <rPh sb="2" eb="3">
      <t>モト</t>
    </rPh>
    <rPh sb="3" eb="6">
      <t>ヘンカリツ</t>
    </rPh>
    <phoneticPr fontId="2"/>
  </si>
  <si>
    <t>共分散</t>
    <rPh sb="0" eb="3">
      <t>キョウブンサン</t>
    </rPh>
    <phoneticPr fontId="2"/>
  </si>
  <si>
    <t>TOPIX分散</t>
    <rPh sb="5" eb="7">
      <t>ブンサン</t>
    </rPh>
    <phoneticPr fontId="2"/>
  </si>
  <si>
    <t>味の素分散</t>
    <rPh sb="0" eb="1">
      <t>アジ</t>
    </rPh>
    <rPh sb="2" eb="3">
      <t>モト</t>
    </rPh>
    <rPh sb="3" eb="5">
      <t>ブンサン</t>
    </rPh>
    <phoneticPr fontId="2"/>
  </si>
  <si>
    <t>TOPIXウエイト</t>
  </si>
  <si>
    <t>TOPIXウエイト</t>
    <phoneticPr fontId="2"/>
  </si>
  <si>
    <t>味の素ウエイト</t>
    <rPh sb="0" eb="1">
      <t>アジ</t>
    </rPh>
    <rPh sb="2" eb="3">
      <t>モト</t>
    </rPh>
    <phoneticPr fontId="2"/>
  </si>
  <si>
    <t>ポートフォリオ分散</t>
    <rPh sb="7" eb="9">
      <t>ブンサン</t>
    </rPh>
    <phoneticPr fontId="2"/>
  </si>
  <si>
    <t>ポートフォリオ標準偏差</t>
    <rPh sb="7" eb="11">
      <t>ヒョウジュンヘンサ</t>
    </rPh>
    <phoneticPr fontId="2"/>
  </si>
  <si>
    <t>TOPIX標準偏差</t>
    <rPh sb="5" eb="9">
      <t>ヒョウジュンヘンサ</t>
    </rPh>
    <phoneticPr fontId="2"/>
  </si>
  <si>
    <t>味の素標準偏差</t>
    <rPh sb="0" eb="1">
      <t>アジ</t>
    </rPh>
    <rPh sb="2" eb="3">
      <t>モト</t>
    </rPh>
    <rPh sb="3" eb="7">
      <t>ヒョウジュンヘンサ</t>
    </rPh>
    <phoneticPr fontId="2"/>
  </si>
  <si>
    <t>1995-2022</t>
    <phoneticPr fontId="2"/>
  </si>
  <si>
    <t>両社の平均</t>
    <rPh sb="0" eb="2">
      <t>リョウシャ</t>
    </rPh>
    <rPh sb="3" eb="5">
      <t>ヘイキン</t>
    </rPh>
    <phoneticPr fontId="2"/>
  </si>
  <si>
    <t>説明</t>
    <rPh sb="0" eb="2">
      <t>セツメイ</t>
    </rPh>
    <phoneticPr fontId="2"/>
  </si>
  <si>
    <t>株探などで調べたい企業を２つ選びます。</t>
    <rPh sb="0" eb="1">
      <t>カブ</t>
    </rPh>
    <rPh sb="5" eb="6">
      <t>シラ</t>
    </rPh>
    <rPh sb="9" eb="11">
      <t>キギョウ</t>
    </rPh>
    <rPh sb="14" eb="15">
      <t>エラ</t>
    </rPh>
    <phoneticPr fontId="2"/>
  </si>
  <si>
    <t>時系列データの年足を出します</t>
    <rPh sb="0" eb="3">
      <t>ジケイレツ</t>
    </rPh>
    <rPh sb="7" eb="8">
      <t>ネン</t>
    </rPh>
    <rPh sb="8" eb="9">
      <t>アシ</t>
    </rPh>
    <rPh sb="10" eb="11">
      <t>ダ</t>
    </rPh>
    <phoneticPr fontId="2"/>
  </si>
  <si>
    <t>https://kabutan.jp/stock/kabuka?code=2802&amp;ashi=yar</t>
  </si>
  <si>
    <t>TOPIXの時系列データを株探から拾います。</t>
    <rPh sb="6" eb="9">
      <t>ジケイレツ</t>
    </rPh>
    <rPh sb="13" eb="14">
      <t>カブ</t>
    </rPh>
    <rPh sb="17" eb="18">
      <t>ヒロ</t>
    </rPh>
    <phoneticPr fontId="2"/>
  </si>
  <si>
    <t>https://kabutan.jp/stock/kabuka?code=0010&amp;ashi=yar</t>
  </si>
  <si>
    <t>その後、LN関数を使って変化率を算出します。上記のようにします。</t>
    <rPh sb="2" eb="3">
      <t>ゴ</t>
    </rPh>
    <rPh sb="6" eb="8">
      <t>カンスウ</t>
    </rPh>
    <rPh sb="9" eb="10">
      <t>ツカ</t>
    </rPh>
    <rPh sb="12" eb="15">
      <t>ヘンカリツ</t>
    </rPh>
    <rPh sb="16" eb="18">
      <t>サンシュツ</t>
    </rPh>
    <rPh sb="22" eb="24">
      <t>ジョウキ</t>
    </rPh>
    <phoneticPr fontId="2"/>
  </si>
  <si>
    <t>IR資料や各種サービスなどから年次の株価を得ます。</t>
    <rPh sb="2" eb="4">
      <t>シリョウ</t>
    </rPh>
    <rPh sb="5" eb="7">
      <t>カクシュ</t>
    </rPh>
    <rPh sb="15" eb="17">
      <t>ネンジ</t>
    </rPh>
    <rPh sb="18" eb="20">
      <t>カブカ</t>
    </rPh>
    <rPh sb="21" eb="22">
      <t>エ</t>
    </rPh>
    <phoneticPr fontId="2"/>
  </si>
  <si>
    <t>今回のシートではをC列とM列に</t>
    <rPh sb="0" eb="2">
      <t>コンカイ</t>
    </rPh>
    <rPh sb="10" eb="11">
      <t>レツ</t>
    </rPh>
    <rPh sb="13" eb="14">
      <t>レツ</t>
    </rPh>
    <phoneticPr fontId="2"/>
  </si>
  <si>
    <t>マイクロソフトとエクソンの年末の株価を入力しました。</t>
    <rPh sb="13" eb="15">
      <t>ネンマツ</t>
    </rPh>
    <rPh sb="16" eb="18">
      <t>カブカ</t>
    </rPh>
    <rPh sb="19" eb="21">
      <t>ハイリョク</t>
    </rPh>
    <phoneticPr fontId="2"/>
  </si>
  <si>
    <t>株価の右横のセルに変化率をLN関数を使って計算しました。</t>
    <rPh sb="0" eb="2">
      <t>カブカ</t>
    </rPh>
    <rPh sb="3" eb="5">
      <t>ミギヨコ</t>
    </rPh>
    <rPh sb="9" eb="12">
      <t>ヘンカリツ</t>
    </rPh>
    <rPh sb="15" eb="17">
      <t>カンスウ</t>
    </rPh>
    <rPh sb="18" eb="19">
      <t>ツカ</t>
    </rPh>
    <rPh sb="21" eb="23">
      <t>ケイサン</t>
    </rPh>
    <phoneticPr fontId="2"/>
  </si>
  <si>
    <t>観測期間を様々とり、5年、10年、20年の統計量を出します。</t>
    <rPh sb="0" eb="2">
      <t>カンソク</t>
    </rPh>
    <rPh sb="2" eb="4">
      <t>キカン</t>
    </rPh>
    <rPh sb="5" eb="7">
      <t>サマザマ</t>
    </rPh>
    <rPh sb="11" eb="12">
      <t>ネン</t>
    </rPh>
    <rPh sb="15" eb="16">
      <t>ネン</t>
    </rPh>
    <rPh sb="19" eb="20">
      <t>ネン</t>
    </rPh>
    <rPh sb="21" eb="24">
      <t>トウケイリョウ</t>
    </rPh>
    <rPh sb="25" eb="26">
      <t>ダ</t>
    </rPh>
    <phoneticPr fontId="2"/>
  </si>
  <si>
    <t>いろいろな期間をとり、変化率の平均と標準偏差を</t>
    <rPh sb="5" eb="7">
      <t>キカン</t>
    </rPh>
    <rPh sb="11" eb="14">
      <t>ヘンカリツ</t>
    </rPh>
    <rPh sb="15" eb="17">
      <t>ヘイキン</t>
    </rPh>
    <rPh sb="18" eb="22">
      <t>ヒョウジュンヘンサ</t>
    </rPh>
    <phoneticPr fontId="2"/>
  </si>
  <si>
    <t>計算します。</t>
    <rPh sb="0" eb="2">
      <t>ケイサン</t>
    </rPh>
    <phoneticPr fontId="2"/>
  </si>
  <si>
    <t>セルにあります。</t>
    <phoneticPr fontId="2"/>
  </si>
  <si>
    <t>標準偏差はH40,I40,J40のセルに計算しています。</t>
    <rPh sb="0" eb="4">
      <t>ヒョウジュンヘンサ</t>
    </rPh>
    <rPh sb="20" eb="22">
      <t>ケイサン</t>
    </rPh>
    <phoneticPr fontId="2"/>
  </si>
  <si>
    <t>マイクロソフトの増収率の平均はH39,I39,J39の</t>
    <rPh sb="8" eb="11">
      <t>ゾウシュウリツ</t>
    </rPh>
    <rPh sb="12" eb="14">
      <t>ヘイキン</t>
    </rPh>
    <phoneticPr fontId="2"/>
  </si>
  <si>
    <t>標準偏差や増収率がそれぞれの期間で大きな違いがない</t>
    <rPh sb="0" eb="4">
      <t>ヒョウジュンヘンサ</t>
    </rPh>
    <rPh sb="5" eb="8">
      <t>ゾウシュウリツ</t>
    </rPh>
    <rPh sb="14" eb="16">
      <t>キカン</t>
    </rPh>
    <rPh sb="17" eb="18">
      <t>オオ</t>
    </rPh>
    <rPh sb="20" eb="21">
      <t>チガ</t>
    </rPh>
    <phoneticPr fontId="2"/>
  </si>
  <si>
    <t>ことを確認しました。</t>
    <rPh sb="3" eb="5">
      <t>カクニン</t>
    </rPh>
    <phoneticPr fontId="2"/>
  </si>
  <si>
    <t>一方でエクソンの増収率の平均はQ39,R39,S39の</t>
    <rPh sb="0" eb="2">
      <t>イッポウ</t>
    </rPh>
    <rPh sb="8" eb="11">
      <t>ゾウシュウリツ</t>
    </rPh>
    <rPh sb="12" eb="14">
      <t>ヘイキン</t>
    </rPh>
    <phoneticPr fontId="2"/>
  </si>
  <si>
    <t>標準偏差はQ40,R40,S40のセルに計算しています。</t>
    <rPh sb="0" eb="4">
      <t>ヒョウジュンヘンサ</t>
    </rPh>
    <rPh sb="20" eb="22">
      <t>ケイサン</t>
    </rPh>
    <phoneticPr fontId="2"/>
  </si>
  <si>
    <t>標準偏差や増収率がそれぞれの期間で大きな違いがある</t>
    <rPh sb="0" eb="4">
      <t>ヒョウジュンヘンサ</t>
    </rPh>
    <rPh sb="5" eb="8">
      <t>ゾウシュウリツ</t>
    </rPh>
    <rPh sb="14" eb="16">
      <t>キカン</t>
    </rPh>
    <rPh sb="17" eb="18">
      <t>オオ</t>
    </rPh>
    <rPh sb="20" eb="21">
      <t>チガ</t>
    </rPh>
    <phoneticPr fontId="2"/>
  </si>
  <si>
    <t>変化率をとる期間によって、ばらつきが大きな企業は</t>
    <rPh sb="0" eb="3">
      <t>ヘンカリツ</t>
    </rPh>
    <rPh sb="6" eb="8">
      <t>キカン</t>
    </rPh>
    <rPh sb="18" eb="19">
      <t>オオ</t>
    </rPh>
    <rPh sb="21" eb="23">
      <t>キギョウ</t>
    </rPh>
    <phoneticPr fontId="2"/>
  </si>
  <si>
    <t>クオリティが低く、将来も予測がつかない場合が多いのです。</t>
    <rPh sb="6" eb="7">
      <t>ヒク</t>
    </rPh>
    <rPh sb="9" eb="11">
      <t>ショウライ</t>
    </rPh>
    <rPh sb="12" eb="14">
      <t>ヨソク</t>
    </rPh>
    <rPh sb="19" eb="21">
      <t>バアイ</t>
    </rPh>
    <rPh sb="22" eb="23">
      <t>オオ</t>
    </rPh>
    <phoneticPr fontId="2"/>
  </si>
  <si>
    <t>このシートの説明</t>
    <rPh sb="6" eb="8">
      <t>セツメイ</t>
    </rPh>
    <phoneticPr fontId="2"/>
  </si>
  <si>
    <t>TOPIXの変化率の年率の連続複利ベースの標準偏差（I3のセル）と味の素のそれ（I4のセル）との計算結果が上のように出ます。２つの標準偏差の平均（I５のセル）が出ます。</t>
    <rPh sb="6" eb="9">
      <t>ヘンカリツ</t>
    </rPh>
    <rPh sb="10" eb="12">
      <t>ネンリツ</t>
    </rPh>
    <rPh sb="13" eb="17">
      <t>レンゾクフクリ</t>
    </rPh>
    <rPh sb="21" eb="25">
      <t>ヒョウジュンヘンサ</t>
    </rPh>
    <rPh sb="33" eb="34">
      <t>アジ</t>
    </rPh>
    <rPh sb="35" eb="36">
      <t>モト</t>
    </rPh>
    <rPh sb="48" eb="50">
      <t>ケイサン</t>
    </rPh>
    <rPh sb="50" eb="52">
      <t>ケッカ</t>
    </rPh>
    <rPh sb="53" eb="54">
      <t>ウエ</t>
    </rPh>
    <rPh sb="58" eb="59">
      <t>デ</t>
    </rPh>
    <rPh sb="65" eb="69">
      <t>ヒョウジュンヘンサ</t>
    </rPh>
    <rPh sb="70" eb="72">
      <t>ヘイキン</t>
    </rPh>
    <rPh sb="80" eb="81">
      <t>デ</t>
    </rPh>
    <phoneticPr fontId="2"/>
  </si>
  <si>
    <t>それよりもポートフォリオの変化率の標準偏差（I2のセル）が低くなっていることが確認できます。</t>
    <rPh sb="13" eb="16">
      <t>ヘンカリツ</t>
    </rPh>
    <rPh sb="17" eb="21">
      <t>ヒョウジュンヘンサ</t>
    </rPh>
    <rPh sb="29" eb="30">
      <t>ヒク</t>
    </rPh>
    <rPh sb="39" eb="41">
      <t>カクニン</t>
    </rPh>
    <phoneticPr fontId="2"/>
  </si>
  <si>
    <r>
      <t>味の素の年足の終値とTOPIXの終値を並べてエクセルシ</t>
    </r>
    <r>
      <rPr>
        <b/>
        <sz val="11"/>
        <rFont val="游ゴシック"/>
        <family val="3"/>
        <charset val="128"/>
        <scheme val="minor"/>
      </rPr>
      <t>ート（分散効果のシート）に入力します。</t>
    </r>
    <rPh sb="0" eb="1">
      <t>アジ</t>
    </rPh>
    <rPh sb="2" eb="3">
      <t>モト</t>
    </rPh>
    <rPh sb="4" eb="6">
      <t>ネンアシ</t>
    </rPh>
    <rPh sb="7" eb="9">
      <t>オワリネ</t>
    </rPh>
    <rPh sb="16" eb="18">
      <t>オワリネ</t>
    </rPh>
    <rPh sb="19" eb="20">
      <t>ナラ</t>
    </rPh>
    <rPh sb="30" eb="32">
      <t>ブンサン</t>
    </rPh>
    <rPh sb="32" eb="34">
      <t>コウカ</t>
    </rPh>
    <rPh sb="40" eb="42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</si>
</sst>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%"/>
    <numFmt numFmtId="177" formatCode="yyyy&quot;年&quot;m&quot;月&quot;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/>
    <xf numFmtId="176" fontId="0" fillId="0" borderId="1" xfId="2" applyNumberFormat="1" applyFont="1" applyBorder="1" applyAlignment="1"/>
    <xf numFmtId="176" fontId="0" fillId="0" borderId="1" xfId="0" applyNumberFormat="1" applyBorder="1">
      <alignment vertical="center"/>
    </xf>
    <xf numFmtId="176" fontId="0" fillId="0" borderId="1" xfId="2" applyNumberFormat="1" applyFont="1" applyBorder="1">
      <alignment vertical="center"/>
    </xf>
    <xf numFmtId="38" fontId="0" fillId="0" borderId="1" xfId="1" applyFont="1" applyBorder="1" applyAlignment="1"/>
    <xf numFmtId="38" fontId="0" fillId="0" borderId="1" xfId="1" applyFont="1" applyBorder="1">
      <alignment vertical="center"/>
    </xf>
    <xf numFmtId="4" fontId="0" fillId="0" borderId="0" xfId="0" applyNumberFormat="1">
      <alignment vertical="center"/>
    </xf>
    <xf numFmtId="3" fontId="0" fillId="0" borderId="0" xfId="0" applyNumberFormat="1">
      <alignment vertical="center"/>
    </xf>
    <xf numFmtId="9" fontId="0" fillId="0" borderId="1" xfId="2" applyFont="1" applyBorder="1">
      <alignment vertical="center"/>
    </xf>
    <xf numFmtId="177" fontId="0" fillId="0" borderId="0" xfId="0" applyNumberFormat="1">
      <alignment vertical="center"/>
    </xf>
    <xf numFmtId="0" fontId="0" fillId="2" borderId="1" xfId="0" applyFill="1" applyBorder="1" applyAlignment="1"/>
    <xf numFmtId="9" fontId="0" fillId="0" borderId="0" xfId="2" applyFont="1">
      <alignment vertical="center"/>
    </xf>
    <xf numFmtId="176" fontId="0" fillId="0" borderId="0" xfId="2" applyNumberFormat="1" applyFont="1">
      <alignment vertical="center"/>
    </xf>
    <xf numFmtId="0" fontId="0" fillId="0" borderId="0" xfId="1" applyNumberFormat="1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571501</xdr:colOff>
      <xdr:row>4</xdr:row>
      <xdr:rowOff>114300</xdr:rowOff>
    </xdr:from>
    <xdr:to>
      <xdr:col>8</xdr:col>
      <xdr:colOff>552919</xdr:colOff>
      <xdr:row>26</xdr:row>
      <xdr:rowOff>89201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D41B8E5C-3951-DE6E-E897-8963D1B42B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1" y="1028700"/>
          <a:ext cx="5264618" cy="5004101"/>
        </a:xfrm>
        <a:prstGeom prst="rect">
          <a:avLst/>
        </a:prstGeom>
      </xdr:spPr>
    </xdr:pic>
    <xdr:clientData/>
  </xdr:twoCellAnchor>
  <xdr:twoCellAnchor editAs="oneCell">
    <xdr:from>
      <xdr:col>0</xdr:col>
      <xdr:colOff>431801</xdr:colOff>
      <xdr:row>31</xdr:row>
      <xdr:rowOff>196850</xdr:rowOff>
    </xdr:from>
    <xdr:to>
      <xdr:col>8</xdr:col>
      <xdr:colOff>474935</xdr:colOff>
      <xdr:row>52</xdr:row>
      <xdr:rowOff>76491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225B95A6-1BA8-9422-1F5F-257C557C1E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31801" y="7283450"/>
          <a:ext cx="5326334" cy="4680241"/>
        </a:xfrm>
        <a:prstGeom prst="rect">
          <a:avLst/>
        </a:prstGeom>
      </xdr:spPr>
    </xdr:pic>
    <xdr:clientData/>
  </xdr:twoCellAnchor>
  <xdr:twoCellAnchor editAs="oneCell">
    <xdr:from>
      <xdr:col>0</xdr:col>
      <xdr:colOff>533400</xdr:colOff>
      <xdr:row>56</xdr:row>
      <xdr:rowOff>22042</xdr:rowOff>
    </xdr:from>
    <xdr:to>
      <xdr:col>11</xdr:col>
      <xdr:colOff>431800</xdr:colOff>
      <xdr:row>71</xdr:row>
      <xdr:rowOff>171659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ED5BC8DE-3D0D-B0F6-DB4B-901CF9896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33400" y="12823642"/>
          <a:ext cx="7162800" cy="3578617"/>
        </a:xfrm>
        <a:prstGeom prst="rect">
          <a:avLst/>
        </a:prstGeom>
      </xdr:spPr>
    </xdr:pic>
    <xdr:clientData/>
  </xdr:twoCellAnchor>
  <xdr:twoCellAnchor editAs="oneCell">
    <xdr:from>
      <xdr:col>0</xdr:col>
      <xdr:colOff>247650</xdr:colOff>
      <xdr:row>76</xdr:row>
      <xdr:rowOff>31750</xdr:rowOff>
    </xdr:from>
    <xdr:to>
      <xdr:col>11</xdr:col>
      <xdr:colOff>489557</xdr:colOff>
      <xdr:row>93</xdr:row>
      <xdr:rowOff>152634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0710CDC9-F909-13D0-43D0-A6E197B50D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47650" y="17405350"/>
          <a:ext cx="7506307" cy="40070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2491C-4814-4EED-AB84-CD69115D297A}">
  <dimension ref="B1:S52"/>
  <sheetViews>
    <sheetView topLeftCell="C1" workbookViewId="0">
      <selection activeCell="E1" sqref="E1"/>
    </sheetView>
  </sheetViews>
  <sheetFormatPr defaultRowHeight="18" x14ac:dyDescent="0.45"/>
  <cols>
    <col min="2" max="2" width="11.09765625" customWidth="1"/>
    <col min="3" max="3" width="13.19921875" customWidth="1"/>
    <col min="12" max="12" width="11.796875" customWidth="1"/>
  </cols>
  <sheetData>
    <row r="1" spans="2:14" x14ac:dyDescent="0.45">
      <c r="B1" s="1" t="s">
        <v>40</v>
      </c>
      <c r="C1" s="1" t="s">
        <v>41</v>
      </c>
      <c r="D1" s="1"/>
      <c r="F1" t="s">
        <v>140</v>
      </c>
      <c r="L1" s="2" t="s">
        <v>51</v>
      </c>
      <c r="M1" s="2">
        <v>79106.5</v>
      </c>
      <c r="N1" s="2" t="s">
        <v>52</v>
      </c>
    </row>
    <row r="2" spans="2:14" x14ac:dyDescent="0.45">
      <c r="B2" s="2" t="s">
        <v>0</v>
      </c>
      <c r="C2" s="12">
        <v>97.5</v>
      </c>
      <c r="D2" s="2" t="s">
        <v>42</v>
      </c>
      <c r="F2" t="s">
        <v>123</v>
      </c>
      <c r="L2" s="2" t="s">
        <v>53</v>
      </c>
      <c r="M2" s="2">
        <v>103143</v>
      </c>
      <c r="N2" s="2">
        <f>LN(M2/M1)</f>
        <v>0.26532132901792754</v>
      </c>
    </row>
    <row r="3" spans="2:14" x14ac:dyDescent="0.45">
      <c r="B3" s="2" t="s">
        <v>1</v>
      </c>
      <c r="C3" s="12">
        <v>140.4</v>
      </c>
      <c r="D3" s="3">
        <f>LN(C3/C2)</f>
        <v>0.36464311358790935</v>
      </c>
      <c r="F3" t="s">
        <v>124</v>
      </c>
      <c r="L3" s="2" t="s">
        <v>54</v>
      </c>
      <c r="M3" s="2">
        <v>108131</v>
      </c>
      <c r="N3" s="2">
        <f t="shared" ref="N3:N44" si="0">LN(M3/M2)</f>
        <v>4.7227080163831217E-2</v>
      </c>
    </row>
    <row r="4" spans="2:14" x14ac:dyDescent="0.45">
      <c r="B4" s="2" t="s">
        <v>2</v>
      </c>
      <c r="C4" s="12">
        <v>197.5</v>
      </c>
      <c r="D4" s="3">
        <f t="shared" ref="D4:D41" si="1">LN(C4/C3)</f>
        <v>0.34124309274946579</v>
      </c>
      <c r="F4" t="s">
        <v>125</v>
      </c>
      <c r="L4" s="2" t="s">
        <v>55</v>
      </c>
      <c r="M4" s="2">
        <v>97172.9</v>
      </c>
      <c r="N4" s="2">
        <f t="shared" si="0"/>
        <v>-0.10685158903368649</v>
      </c>
    </row>
    <row r="5" spans="2:14" x14ac:dyDescent="0.45">
      <c r="B5" s="2" t="s">
        <v>3</v>
      </c>
      <c r="C5" s="12">
        <v>345.9</v>
      </c>
      <c r="D5" s="3">
        <f t="shared" si="1"/>
        <v>0.56041113160194633</v>
      </c>
      <c r="F5" t="s">
        <v>126</v>
      </c>
      <c r="L5" s="2" t="s">
        <v>56</v>
      </c>
      <c r="M5" s="2">
        <v>88560.7</v>
      </c>
      <c r="N5" s="2">
        <f t="shared" si="0"/>
        <v>-9.2803673393397665E-2</v>
      </c>
    </row>
    <row r="6" spans="2:14" x14ac:dyDescent="0.45">
      <c r="B6" s="2" t="s">
        <v>4</v>
      </c>
      <c r="C6" s="12">
        <v>590.79999999999995</v>
      </c>
      <c r="D6" s="3">
        <f t="shared" si="1"/>
        <v>0.53532783471410172</v>
      </c>
      <c r="F6" t="s">
        <v>127</v>
      </c>
      <c r="L6" s="2" t="s">
        <v>57</v>
      </c>
      <c r="M6" s="2">
        <v>90854</v>
      </c>
      <c r="N6" s="2">
        <f t="shared" si="0"/>
        <v>2.5565629876698946E-2</v>
      </c>
    </row>
    <row r="7" spans="2:14" x14ac:dyDescent="0.45">
      <c r="B7" s="2" t="s">
        <v>5</v>
      </c>
      <c r="C7" s="12">
        <v>803.5</v>
      </c>
      <c r="D7" s="3">
        <f t="shared" si="1"/>
        <v>0.30749963452034268</v>
      </c>
      <c r="F7" t="s">
        <v>128</v>
      </c>
      <c r="L7" s="2" t="s">
        <v>58</v>
      </c>
      <c r="M7" s="2">
        <v>86673</v>
      </c>
      <c r="N7" s="2">
        <f t="shared" si="0"/>
        <v>-4.7111405891044449E-2</v>
      </c>
    </row>
    <row r="8" spans="2:14" x14ac:dyDescent="0.45">
      <c r="B8" s="2" t="s">
        <v>6</v>
      </c>
      <c r="C8" s="12">
        <v>1183.4000000000001</v>
      </c>
      <c r="D8" s="3">
        <f t="shared" si="1"/>
        <v>0.38716974506502649</v>
      </c>
      <c r="F8" t="s">
        <v>129</v>
      </c>
      <c r="L8" s="2" t="s">
        <v>59</v>
      </c>
      <c r="M8" s="2">
        <v>69888</v>
      </c>
      <c r="N8" s="2">
        <f t="shared" si="0"/>
        <v>-0.21524845591812153</v>
      </c>
    </row>
    <row r="9" spans="2:14" x14ac:dyDescent="0.45">
      <c r="B9" s="2" t="s">
        <v>7</v>
      </c>
      <c r="C9" s="12">
        <v>1843.4</v>
      </c>
      <c r="D9" s="3">
        <f t="shared" si="1"/>
        <v>0.44322004131697013</v>
      </c>
      <c r="L9" s="2" t="s">
        <v>60</v>
      </c>
      <c r="M9" s="2">
        <v>76416</v>
      </c>
      <c r="N9" s="2">
        <f t="shared" si="0"/>
        <v>8.9298137647696951E-2</v>
      </c>
    </row>
    <row r="10" spans="2:14" x14ac:dyDescent="0.45">
      <c r="B10" s="2" t="s">
        <v>8</v>
      </c>
      <c r="C10" s="12">
        <v>2758.7</v>
      </c>
      <c r="D10" s="3">
        <f t="shared" si="1"/>
        <v>0.40314786169670735</v>
      </c>
      <c r="F10" t="s">
        <v>132</v>
      </c>
      <c r="L10" s="2" t="s">
        <v>61</v>
      </c>
      <c r="M10" s="2">
        <v>79557</v>
      </c>
      <c r="N10" s="2">
        <f t="shared" si="0"/>
        <v>4.0281647554099229E-2</v>
      </c>
    </row>
    <row r="11" spans="2:14" x14ac:dyDescent="0.45">
      <c r="B11" s="2" t="s">
        <v>9</v>
      </c>
      <c r="C11" s="12">
        <v>3753</v>
      </c>
      <c r="D11" s="3">
        <f t="shared" si="1"/>
        <v>0.30779596587874952</v>
      </c>
      <c r="F11" t="s">
        <v>130</v>
      </c>
      <c r="L11" s="2" t="s">
        <v>62</v>
      </c>
      <c r="M11" s="2">
        <v>86656</v>
      </c>
      <c r="N11" s="2">
        <f t="shared" si="0"/>
        <v>8.5472511965573844E-2</v>
      </c>
    </row>
    <row r="12" spans="2:14" x14ac:dyDescent="0.45">
      <c r="B12" s="2" t="s">
        <v>10</v>
      </c>
      <c r="C12" s="12">
        <v>4649</v>
      </c>
      <c r="D12" s="3">
        <f t="shared" si="1"/>
        <v>0.21409662255556383</v>
      </c>
      <c r="F12" t="s">
        <v>131</v>
      </c>
      <c r="L12" s="2" t="s">
        <v>63</v>
      </c>
      <c r="M12" s="2">
        <v>105519</v>
      </c>
      <c r="N12" s="2">
        <f t="shared" si="0"/>
        <v>0.19694477363797658</v>
      </c>
    </row>
    <row r="13" spans="2:14" x14ac:dyDescent="0.45">
      <c r="B13" s="2" t="s">
        <v>11</v>
      </c>
      <c r="C13" s="12">
        <v>5937</v>
      </c>
      <c r="D13" s="3">
        <f t="shared" si="1"/>
        <v>0.2445518125800907</v>
      </c>
      <c r="F13" t="s">
        <v>133</v>
      </c>
      <c r="L13" s="2" t="s">
        <v>64</v>
      </c>
      <c r="M13" s="2">
        <v>102847</v>
      </c>
      <c r="N13" s="2">
        <f t="shared" si="0"/>
        <v>-2.5648584506450463E-2</v>
      </c>
    </row>
    <row r="14" spans="2:14" x14ac:dyDescent="0.45">
      <c r="B14" s="2" t="s">
        <v>12</v>
      </c>
      <c r="C14" s="12">
        <v>8671</v>
      </c>
      <c r="D14" s="3">
        <f t="shared" si="1"/>
        <v>0.37878016910648499</v>
      </c>
      <c r="F14" t="s">
        <v>134</v>
      </c>
      <c r="L14" s="2" t="s">
        <v>65</v>
      </c>
      <c r="M14" s="2">
        <v>103160</v>
      </c>
      <c r="N14" s="2">
        <f t="shared" si="0"/>
        <v>3.0387340318626926E-3</v>
      </c>
    </row>
    <row r="15" spans="2:14" x14ac:dyDescent="0.45">
      <c r="B15" s="2" t="s">
        <v>13</v>
      </c>
      <c r="C15" s="12">
        <v>11936</v>
      </c>
      <c r="D15" s="3">
        <f t="shared" si="1"/>
        <v>0.31957491906638169</v>
      </c>
      <c r="L15" s="2" t="s">
        <v>66</v>
      </c>
      <c r="M15" s="2">
        <v>97825</v>
      </c>
      <c r="N15" s="2">
        <f t="shared" si="0"/>
        <v>-5.310101291666789E-2</v>
      </c>
    </row>
    <row r="16" spans="2:14" x14ac:dyDescent="0.45">
      <c r="B16" s="2" t="s">
        <v>14</v>
      </c>
      <c r="C16" s="12">
        <v>15262</v>
      </c>
      <c r="D16" s="3">
        <f t="shared" si="1"/>
        <v>0.24580703540603646</v>
      </c>
      <c r="F16" t="s">
        <v>135</v>
      </c>
      <c r="L16" s="2" t="s">
        <v>67</v>
      </c>
      <c r="M16" s="2">
        <v>99683</v>
      </c>
      <c r="N16" s="2">
        <f t="shared" si="0"/>
        <v>1.8814982797968303E-2</v>
      </c>
    </row>
    <row r="17" spans="2:14" x14ac:dyDescent="0.45">
      <c r="B17" s="2" t="s">
        <v>15</v>
      </c>
      <c r="C17" s="12">
        <v>19747</v>
      </c>
      <c r="D17" s="3">
        <f t="shared" si="1"/>
        <v>0.25763550220773107</v>
      </c>
      <c r="F17" t="s">
        <v>130</v>
      </c>
      <c r="L17" s="2" t="s">
        <v>68</v>
      </c>
      <c r="M17" s="2">
        <v>107893</v>
      </c>
      <c r="N17" s="2">
        <f t="shared" si="0"/>
        <v>7.9144844381026216E-2</v>
      </c>
    </row>
    <row r="18" spans="2:14" x14ac:dyDescent="0.45">
      <c r="B18" s="2" t="s">
        <v>16</v>
      </c>
      <c r="C18" s="12">
        <v>22956</v>
      </c>
      <c r="D18" s="3">
        <f t="shared" si="1"/>
        <v>0.15057775917094363</v>
      </c>
      <c r="F18" t="s">
        <v>136</v>
      </c>
      <c r="L18" s="2" t="s">
        <v>69</v>
      </c>
      <c r="M18" s="2">
        <v>116728</v>
      </c>
      <c r="N18" s="2">
        <f t="shared" si="0"/>
        <v>7.8706446686250625E-2</v>
      </c>
    </row>
    <row r="19" spans="2:14" x14ac:dyDescent="0.45">
      <c r="B19" s="2" t="s">
        <v>17</v>
      </c>
      <c r="C19" s="12">
        <v>25296</v>
      </c>
      <c r="D19" s="3">
        <f t="shared" si="1"/>
        <v>9.7066940221000098E-2</v>
      </c>
      <c r="F19" t="s">
        <v>137</v>
      </c>
      <c r="L19" s="2" t="s">
        <v>70</v>
      </c>
      <c r="M19" s="2">
        <v>176552</v>
      </c>
      <c r="N19" s="2">
        <f t="shared" si="0"/>
        <v>0.41376900858413745</v>
      </c>
    </row>
    <row r="20" spans="2:14" x14ac:dyDescent="0.45">
      <c r="B20" s="2" t="s">
        <v>18</v>
      </c>
      <c r="C20" s="12">
        <v>28365</v>
      </c>
      <c r="D20" s="3">
        <f t="shared" si="1"/>
        <v>0.11450971031141431</v>
      </c>
      <c r="F20" t="s">
        <v>134</v>
      </c>
      <c r="L20" s="2" t="s">
        <v>71</v>
      </c>
      <c r="M20" s="2">
        <v>165627</v>
      </c>
      <c r="N20" s="2">
        <f t="shared" si="0"/>
        <v>-6.38771784065819E-2</v>
      </c>
    </row>
    <row r="21" spans="2:14" x14ac:dyDescent="0.45">
      <c r="B21" s="2" t="s">
        <v>19</v>
      </c>
      <c r="C21" s="12">
        <v>32187</v>
      </c>
      <c r="D21" s="3">
        <f t="shared" si="1"/>
        <v>0.12640665354418829</v>
      </c>
      <c r="L21" s="2" t="s">
        <v>72</v>
      </c>
      <c r="M21" s="2">
        <v>182529</v>
      </c>
      <c r="N21" s="2">
        <f t="shared" si="0"/>
        <v>9.7170792368937761E-2</v>
      </c>
    </row>
    <row r="22" spans="2:14" x14ac:dyDescent="0.45">
      <c r="B22" s="2" t="s">
        <v>20</v>
      </c>
      <c r="C22" s="12">
        <v>36835</v>
      </c>
      <c r="D22" s="3">
        <f t="shared" si="1"/>
        <v>0.13488583581205804</v>
      </c>
      <c r="F22" t="s">
        <v>138</v>
      </c>
      <c r="L22" s="2" t="s">
        <v>73</v>
      </c>
      <c r="M22" s="2">
        <v>231846</v>
      </c>
      <c r="N22" s="2">
        <f t="shared" si="0"/>
        <v>0.23916429364646269</v>
      </c>
    </row>
    <row r="23" spans="2:14" x14ac:dyDescent="0.45">
      <c r="B23" s="2" t="s">
        <v>21</v>
      </c>
      <c r="C23" s="12">
        <v>39788</v>
      </c>
      <c r="D23" s="3">
        <f t="shared" si="1"/>
        <v>7.7116879155390505E-2</v>
      </c>
      <c r="F23" t="s">
        <v>139</v>
      </c>
      <c r="L23" s="2" t="s">
        <v>74</v>
      </c>
      <c r="M23" s="2">
        <v>212785</v>
      </c>
      <c r="N23" s="2">
        <f t="shared" si="0"/>
        <v>-8.579109189343917E-2</v>
      </c>
    </row>
    <row r="24" spans="2:14" x14ac:dyDescent="0.45">
      <c r="B24" s="2" t="s">
        <v>22</v>
      </c>
      <c r="C24" s="12">
        <v>44282</v>
      </c>
      <c r="D24" s="3">
        <f t="shared" si="1"/>
        <v>0.10701291464860295</v>
      </c>
      <c r="L24" s="2" t="s">
        <v>75</v>
      </c>
      <c r="M24" s="2">
        <v>204506</v>
      </c>
      <c r="N24" s="2">
        <f t="shared" si="0"/>
        <v>-3.9684951355486046E-2</v>
      </c>
    </row>
    <row r="25" spans="2:14" x14ac:dyDescent="0.45">
      <c r="B25" s="2" t="s">
        <v>23</v>
      </c>
      <c r="C25" s="12">
        <v>51122</v>
      </c>
      <c r="D25" s="3">
        <f t="shared" si="1"/>
        <v>0.14363665899587261</v>
      </c>
      <c r="L25" s="2" t="s">
        <v>76</v>
      </c>
      <c r="M25" s="2">
        <v>246738</v>
      </c>
      <c r="N25" s="2">
        <f t="shared" si="0"/>
        <v>0.18772973000640913</v>
      </c>
    </row>
    <row r="26" spans="2:14" x14ac:dyDescent="0.45">
      <c r="B26" s="2" t="s">
        <v>24</v>
      </c>
      <c r="C26" s="12">
        <v>60420</v>
      </c>
      <c r="D26" s="3">
        <f t="shared" si="1"/>
        <v>0.16710524302388294</v>
      </c>
      <c r="L26" s="2" t="s">
        <v>77</v>
      </c>
      <c r="M26" s="2">
        <v>298035</v>
      </c>
      <c r="N26" s="2">
        <f t="shared" si="0"/>
        <v>0.18888388436100087</v>
      </c>
    </row>
    <row r="27" spans="2:14" x14ac:dyDescent="0.45">
      <c r="B27" s="2" t="s">
        <v>25</v>
      </c>
      <c r="C27" s="12">
        <v>58437</v>
      </c>
      <c r="D27" s="3">
        <f t="shared" si="1"/>
        <v>-3.3370925095956842E-2</v>
      </c>
      <c r="L27" s="2" t="s">
        <v>78</v>
      </c>
      <c r="M27" s="2">
        <v>370680</v>
      </c>
      <c r="N27" s="2">
        <f t="shared" si="0"/>
        <v>0.2181282274453285</v>
      </c>
    </row>
    <row r="28" spans="2:14" x14ac:dyDescent="0.45">
      <c r="B28" s="2" t="s">
        <v>26</v>
      </c>
      <c r="C28" s="12">
        <v>62484</v>
      </c>
      <c r="D28" s="3">
        <f t="shared" si="1"/>
        <v>6.6961273106193223E-2</v>
      </c>
      <c r="L28" s="2" t="s">
        <v>79</v>
      </c>
      <c r="M28" s="2">
        <v>377635</v>
      </c>
      <c r="N28" s="2">
        <f t="shared" si="0"/>
        <v>1.8588963935305559E-2</v>
      </c>
    </row>
    <row r="29" spans="2:14" x14ac:dyDescent="0.45">
      <c r="B29" s="2" t="s">
        <v>27</v>
      </c>
      <c r="C29" s="12">
        <v>69943</v>
      </c>
      <c r="D29" s="3">
        <f t="shared" si="1"/>
        <v>0.11277010065561503</v>
      </c>
      <c r="L29" s="2" t="s">
        <v>80</v>
      </c>
      <c r="M29" s="2">
        <v>395651</v>
      </c>
      <c r="N29" s="2">
        <f t="shared" si="0"/>
        <v>4.6604388884626743E-2</v>
      </c>
    </row>
    <row r="30" spans="2:14" x14ac:dyDescent="0.45">
      <c r="B30" s="2" t="s">
        <v>28</v>
      </c>
      <c r="C30" s="12">
        <v>73723</v>
      </c>
      <c r="D30" s="3">
        <f t="shared" si="1"/>
        <v>5.2634201869050372E-2</v>
      </c>
      <c r="L30" s="2" t="s">
        <v>81</v>
      </c>
      <c r="M30" s="2">
        <v>466278</v>
      </c>
      <c r="N30" s="2">
        <f t="shared" si="0"/>
        <v>0.16424951323575884</v>
      </c>
    </row>
    <row r="31" spans="2:14" x14ac:dyDescent="0.45">
      <c r="B31" s="2" t="s">
        <v>29</v>
      </c>
      <c r="C31" s="12">
        <v>77849</v>
      </c>
      <c r="D31" s="3">
        <f t="shared" si="1"/>
        <v>5.4456226488921705E-2</v>
      </c>
      <c r="L31" s="2" t="s">
        <v>82</v>
      </c>
      <c r="M31" s="2">
        <v>303443</v>
      </c>
      <c r="N31" s="2">
        <f t="shared" si="0"/>
        <v>-0.42958823880913893</v>
      </c>
    </row>
    <row r="32" spans="2:14" x14ac:dyDescent="0.45">
      <c r="B32" s="2" t="s">
        <v>30</v>
      </c>
      <c r="C32" s="12">
        <v>86833</v>
      </c>
      <c r="D32" s="3">
        <f t="shared" si="1"/>
        <v>0.10921568076400125</v>
      </c>
      <c r="L32" s="2" t="s">
        <v>83</v>
      </c>
      <c r="M32" s="2">
        <v>370125</v>
      </c>
      <c r="N32" s="2">
        <f t="shared" si="0"/>
        <v>0.19864700245671243</v>
      </c>
    </row>
    <row r="33" spans="2:19" x14ac:dyDescent="0.45">
      <c r="B33" s="2" t="s">
        <v>31</v>
      </c>
      <c r="C33" s="12">
        <v>93580</v>
      </c>
      <c r="D33" s="3">
        <f t="shared" si="1"/>
        <v>7.4829951691719479E-2</v>
      </c>
      <c r="L33" s="2" t="s">
        <v>84</v>
      </c>
      <c r="M33" s="2">
        <v>467029</v>
      </c>
      <c r="N33" s="2">
        <f t="shared" si="0"/>
        <v>0.23255056782018055</v>
      </c>
    </row>
    <row r="34" spans="2:19" x14ac:dyDescent="0.45">
      <c r="B34" s="2" t="s">
        <v>32</v>
      </c>
      <c r="C34" s="12">
        <v>91154</v>
      </c>
      <c r="D34" s="3">
        <f t="shared" si="1"/>
        <v>-2.6266301568086591E-2</v>
      </c>
      <c r="L34" s="2" t="s">
        <v>85</v>
      </c>
      <c r="M34" s="2">
        <v>451509</v>
      </c>
      <c r="N34" s="2">
        <f t="shared" si="0"/>
        <v>-3.3796048028749165E-2</v>
      </c>
    </row>
    <row r="35" spans="2:19" x14ac:dyDescent="0.45">
      <c r="B35" s="2" t="s">
        <v>33</v>
      </c>
      <c r="C35" s="12">
        <v>96571</v>
      </c>
      <c r="D35" s="3">
        <f t="shared" si="1"/>
        <v>5.7728105237997297E-2</v>
      </c>
      <c r="L35" s="2" t="s">
        <v>86</v>
      </c>
      <c r="M35" s="2">
        <v>420836</v>
      </c>
      <c r="N35" s="3">
        <f t="shared" si="0"/>
        <v>-7.0352097118194595E-2</v>
      </c>
    </row>
    <row r="36" spans="2:19" x14ac:dyDescent="0.45">
      <c r="B36" s="2" t="s">
        <v>34</v>
      </c>
      <c r="C36" s="12">
        <v>110360</v>
      </c>
      <c r="D36" s="3">
        <f t="shared" si="1"/>
        <v>0.13346926024110434</v>
      </c>
      <c r="L36" s="2" t="s">
        <v>87</v>
      </c>
      <c r="M36" s="2">
        <v>394105</v>
      </c>
      <c r="N36" s="3">
        <f t="shared" si="0"/>
        <v>-6.5625837839270326E-2</v>
      </c>
    </row>
    <row r="37" spans="2:19" x14ac:dyDescent="0.45">
      <c r="B37" s="2" t="s">
        <v>35</v>
      </c>
      <c r="C37" s="12">
        <v>125843</v>
      </c>
      <c r="D37" s="3">
        <f t="shared" si="1"/>
        <v>0.13128734891334068</v>
      </c>
      <c r="G37" t="s">
        <v>49</v>
      </c>
      <c r="L37" s="2" t="s">
        <v>88</v>
      </c>
      <c r="M37" s="2">
        <v>239854</v>
      </c>
      <c r="N37" s="3">
        <f t="shared" si="0"/>
        <v>-0.49658696635686228</v>
      </c>
      <c r="P37" t="s">
        <v>49</v>
      </c>
    </row>
    <row r="38" spans="2:19" x14ac:dyDescent="0.45">
      <c r="B38" s="2" t="s">
        <v>36</v>
      </c>
      <c r="C38" s="12">
        <v>143015</v>
      </c>
      <c r="D38" s="3">
        <f t="shared" si="1"/>
        <v>0.12791442160126956</v>
      </c>
      <c r="G38" s="1" t="s">
        <v>48</v>
      </c>
      <c r="H38" s="1" t="s">
        <v>47</v>
      </c>
      <c r="I38" s="1" t="s">
        <v>45</v>
      </c>
      <c r="J38" s="1" t="s">
        <v>46</v>
      </c>
      <c r="L38" s="2" t="s">
        <v>89</v>
      </c>
      <c r="M38" s="2">
        <v>200628</v>
      </c>
      <c r="N38" s="3">
        <f t="shared" si="0"/>
        <v>-0.17857795785535036</v>
      </c>
      <c r="P38" s="1" t="s">
        <v>96</v>
      </c>
      <c r="Q38" s="1" t="s">
        <v>47</v>
      </c>
      <c r="R38" s="1" t="s">
        <v>45</v>
      </c>
      <c r="S38" s="1" t="s">
        <v>46</v>
      </c>
    </row>
    <row r="39" spans="2:19" x14ac:dyDescent="0.45">
      <c r="B39" s="2" t="s">
        <v>37</v>
      </c>
      <c r="C39" s="12">
        <v>168088</v>
      </c>
      <c r="D39" s="3">
        <f t="shared" si="1"/>
        <v>0.1615381319230525</v>
      </c>
      <c r="G39" s="1" t="s">
        <v>43</v>
      </c>
      <c r="H39" s="4">
        <f>AVERAGE(D37:D41)</f>
        <v>0.13048750030548123</v>
      </c>
      <c r="I39" s="4">
        <f>AVERAGE(D32:D41)</f>
        <v>0.1001414197894142</v>
      </c>
      <c r="J39" s="4">
        <f>AVERAGE(D22:D41)</f>
        <v>9.4231130327688609E-2</v>
      </c>
      <c r="L39" s="2" t="s">
        <v>90</v>
      </c>
      <c r="M39" s="2">
        <v>237162</v>
      </c>
      <c r="N39" s="3">
        <f t="shared" si="0"/>
        <v>0.16729100488541523</v>
      </c>
      <c r="P39" s="1" t="s">
        <v>43</v>
      </c>
      <c r="Q39" s="4">
        <f>AVERAGE(N40:N44)</f>
        <v>0.10388061934102229</v>
      </c>
      <c r="R39" s="4">
        <f>AVERAGE(N35:N44)</f>
        <v>-1.2444875757915086E-2</v>
      </c>
      <c r="S39" s="4">
        <f>AVERAGE(N25:N44)</f>
        <v>3.3377461686414187E-2</v>
      </c>
    </row>
    <row r="40" spans="2:19" x14ac:dyDescent="0.45">
      <c r="B40" s="2" t="s">
        <v>38</v>
      </c>
      <c r="C40" s="12">
        <v>198270</v>
      </c>
      <c r="D40" s="3">
        <f t="shared" si="1"/>
        <v>0.16514208636372313</v>
      </c>
      <c r="G40" s="1" t="s">
        <v>44</v>
      </c>
      <c r="H40" s="4">
        <f>_xlfn.STDEV.S(D37:D41)</f>
        <v>3.9558948375785198E-2</v>
      </c>
      <c r="I40" s="5">
        <f>_xlfn.STDEV.S(D32:D41)</f>
        <v>5.8190896050587054E-2</v>
      </c>
      <c r="J40" s="5">
        <f>_xlfn.STDEV.S(D22:D41)</f>
        <v>5.683194451244078E-2</v>
      </c>
      <c r="L40" s="2" t="s">
        <v>91</v>
      </c>
      <c r="M40" s="6">
        <v>279332</v>
      </c>
      <c r="N40" s="3">
        <f t="shared" si="0"/>
        <v>0.16365758660396698</v>
      </c>
      <c r="P40" s="1" t="s">
        <v>44</v>
      </c>
      <c r="Q40" s="4">
        <f>_xlfn.STDEV.S(N40:N44)</f>
        <v>0.32955889502982921</v>
      </c>
      <c r="R40" s="5">
        <f>_xlfn.STDEV.S(N35:N44)</f>
        <v>0.29862175590240225</v>
      </c>
      <c r="S40" s="5">
        <f>_xlfn.STDEV.S(N25:N44)</f>
        <v>0.25225986729974037</v>
      </c>
    </row>
    <row r="41" spans="2:19" x14ac:dyDescent="0.45">
      <c r="B41" s="2" t="s">
        <v>39</v>
      </c>
      <c r="C41" s="12">
        <v>211915</v>
      </c>
      <c r="D41" s="3">
        <f t="shared" si="1"/>
        <v>6.6555512726020255E-2</v>
      </c>
      <c r="G41" t="s">
        <v>50</v>
      </c>
      <c r="L41" s="2" t="s">
        <v>92</v>
      </c>
      <c r="M41" s="6">
        <v>255583</v>
      </c>
      <c r="N41" s="3">
        <f t="shared" si="0"/>
        <v>-8.8853828413555325E-2</v>
      </c>
      <c r="P41" t="s">
        <v>97</v>
      </c>
    </row>
    <row r="42" spans="2:19" x14ac:dyDescent="0.45">
      <c r="L42" s="2" t="s">
        <v>93</v>
      </c>
      <c r="M42" s="6">
        <v>178574</v>
      </c>
      <c r="N42" s="3">
        <f t="shared" si="0"/>
        <v>-0.35854412898198174</v>
      </c>
    </row>
    <row r="43" spans="2:19" x14ac:dyDescent="0.45">
      <c r="L43" s="2" t="s">
        <v>94</v>
      </c>
      <c r="M43" s="6">
        <v>276692</v>
      </c>
      <c r="N43" s="3">
        <f t="shared" si="0"/>
        <v>0.43790189305830513</v>
      </c>
    </row>
    <row r="44" spans="2:19" x14ac:dyDescent="0.45">
      <c r="L44" s="2" t="s">
        <v>95</v>
      </c>
      <c r="M44" s="6">
        <v>398675</v>
      </c>
      <c r="N44" s="3">
        <f t="shared" si="0"/>
        <v>0.3652415744383764</v>
      </c>
    </row>
    <row r="46" spans="2:19" x14ac:dyDescent="0.45">
      <c r="L46" s="2" t="s">
        <v>96</v>
      </c>
      <c r="M46" s="1" t="s">
        <v>98</v>
      </c>
      <c r="N46" s="1" t="s">
        <v>42</v>
      </c>
      <c r="P46">
        <f>AVERAGE(1,2,3,4)</f>
        <v>2.5</v>
      </c>
    </row>
    <row r="47" spans="2:19" x14ac:dyDescent="0.45">
      <c r="L47" s="1" t="s">
        <v>90</v>
      </c>
      <c r="M47" s="7">
        <v>237162</v>
      </c>
      <c r="N47" s="1"/>
    </row>
    <row r="48" spans="2:19" x14ac:dyDescent="0.45">
      <c r="L48" s="2" t="s">
        <v>91</v>
      </c>
      <c r="M48" s="6">
        <v>279332</v>
      </c>
      <c r="N48" s="3">
        <v>0.16365758660396698</v>
      </c>
    </row>
    <row r="49" spans="12:14" x14ac:dyDescent="0.45">
      <c r="L49" s="2" t="s">
        <v>92</v>
      </c>
      <c r="M49" s="6">
        <v>255583</v>
      </c>
      <c r="N49" s="3">
        <v>-8.8853828413555325E-2</v>
      </c>
    </row>
    <row r="50" spans="12:14" x14ac:dyDescent="0.45">
      <c r="L50" s="2" t="s">
        <v>93</v>
      </c>
      <c r="M50" s="6">
        <v>178574</v>
      </c>
      <c r="N50" s="3">
        <v>-0.35854412898198174</v>
      </c>
    </row>
    <row r="51" spans="12:14" x14ac:dyDescent="0.45">
      <c r="L51" s="2" t="s">
        <v>94</v>
      </c>
      <c r="M51" s="6">
        <v>276692</v>
      </c>
      <c r="N51" s="3">
        <v>0.43790189305830513</v>
      </c>
    </row>
    <row r="52" spans="12:14" x14ac:dyDescent="0.45">
      <c r="L52" s="2" t="s">
        <v>95</v>
      </c>
      <c r="M52" s="6">
        <v>398675</v>
      </c>
      <c r="N52" s="3">
        <v>0.3652415744383764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F2B2E1-C7CF-496A-A362-E71694903C26}">
  <dimension ref="A1:B97"/>
  <sheetViews>
    <sheetView tabSelected="1" topLeftCell="A85" workbookViewId="0">
      <selection activeCell="F102" sqref="F102"/>
    </sheetView>
  </sheetViews>
  <sheetFormatPr defaultRowHeight="18" x14ac:dyDescent="0.45"/>
  <sheetData>
    <row r="1" spans="1:2" x14ac:dyDescent="0.45">
      <c r="A1" t="s">
        <v>116</v>
      </c>
    </row>
    <row r="2" spans="1:2" s="16" customFormat="1" x14ac:dyDescent="0.45">
      <c r="B2" s="16" t="s">
        <v>117</v>
      </c>
    </row>
    <row r="3" spans="1:2" s="16" customFormat="1" x14ac:dyDescent="0.45">
      <c r="B3" s="16" t="s">
        <v>118</v>
      </c>
    </row>
    <row r="4" spans="1:2" x14ac:dyDescent="0.45">
      <c r="B4" t="s">
        <v>119</v>
      </c>
    </row>
    <row r="28" spans="2:2" s="16" customFormat="1" x14ac:dyDescent="0.45">
      <c r="B28" s="16" t="s">
        <v>120</v>
      </c>
    </row>
    <row r="29" spans="2:2" x14ac:dyDescent="0.45">
      <c r="B29" t="s">
        <v>121</v>
      </c>
    </row>
    <row r="55" spans="2:2" s="16" customFormat="1" x14ac:dyDescent="0.45">
      <c r="B55" s="16" t="s">
        <v>143</v>
      </c>
    </row>
    <row r="75" spans="2:2" s="16" customFormat="1" x14ac:dyDescent="0.45">
      <c r="B75" s="16" t="s">
        <v>122</v>
      </c>
    </row>
    <row r="96" spans="2:2" s="16" customFormat="1" x14ac:dyDescent="0.45">
      <c r="B96" s="17" t="s">
        <v>141</v>
      </c>
    </row>
    <row r="97" spans="2:2" s="16" customFormat="1" x14ac:dyDescent="0.45">
      <c r="B97" s="17" t="s">
        <v>142</v>
      </c>
    </row>
  </sheetData>
  <phoneticPr fontId="2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9EE5EB-3F3B-471E-A3AF-3B1B96F99F53}">
  <dimension ref="A1:L30"/>
  <sheetViews>
    <sheetView showFormulas="1" topLeftCell="A10" workbookViewId="0">
      <selection activeCell="B2" sqref="B2"/>
    </sheetView>
  </sheetViews>
  <sheetFormatPr defaultRowHeight="18" x14ac:dyDescent="0.45"/>
  <cols>
    <col min="1" max="1" width="8.69921875" style="11"/>
    <col min="5" max="5" width="11.69921875" customWidth="1"/>
    <col min="6" max="6" width="14.296875" customWidth="1"/>
    <col min="8" max="8" width="26.3984375" customWidth="1"/>
    <col min="11" max="11" width="22.3984375" customWidth="1"/>
    <col min="12" max="12" width="9.3984375" style="13" customWidth="1"/>
  </cols>
  <sheetData>
    <row r="1" spans="1:12" x14ac:dyDescent="0.45">
      <c r="A1" s="11" t="s">
        <v>101</v>
      </c>
      <c r="B1" t="s">
        <v>99</v>
      </c>
      <c r="C1" t="s">
        <v>100</v>
      </c>
      <c r="E1" t="s">
        <v>102</v>
      </c>
      <c r="F1" t="s">
        <v>103</v>
      </c>
    </row>
    <row r="2" spans="1:12" x14ac:dyDescent="0.45">
      <c r="A2" s="11">
        <v>1994</v>
      </c>
      <c r="B2" s="8">
        <v>1559.09</v>
      </c>
      <c r="C2" s="9">
        <v>1280</v>
      </c>
      <c r="E2" t="s">
        <v>114</v>
      </c>
      <c r="F2" t="s">
        <v>114</v>
      </c>
      <c r="H2" s="1" t="s">
        <v>111</v>
      </c>
      <c r="I2" s="5">
        <f>I12^0.5</f>
        <v>0.16095588471318939</v>
      </c>
      <c r="K2" s="1" t="s">
        <v>111</v>
      </c>
      <c r="L2" s="10">
        <v>0.160955884713189</v>
      </c>
    </row>
    <row r="3" spans="1:12" x14ac:dyDescent="0.45">
      <c r="A3" s="11">
        <v>1995</v>
      </c>
      <c r="B3" s="8">
        <v>1577.7</v>
      </c>
      <c r="C3" s="9">
        <v>1150</v>
      </c>
      <c r="E3">
        <f>LN(B3/B2)</f>
        <v>1.1865772558241864E-2</v>
      </c>
      <c r="F3">
        <f>LN(C3/C2)</f>
        <v>-0.1070981355563671</v>
      </c>
      <c r="H3" s="1" t="s">
        <v>112</v>
      </c>
      <c r="I3" s="5">
        <f>I8^0.5</f>
        <v>0.22023620966063637</v>
      </c>
      <c r="K3" s="1" t="s">
        <v>112</v>
      </c>
      <c r="L3" s="10">
        <v>0.22023620966063637</v>
      </c>
    </row>
    <row r="4" spans="1:12" x14ac:dyDescent="0.45">
      <c r="A4" s="11">
        <v>1996</v>
      </c>
      <c r="B4" s="8">
        <v>1470.94</v>
      </c>
      <c r="C4" s="9">
        <v>1180</v>
      </c>
      <c r="E4">
        <f t="shared" ref="E4:E30" si="0">LN(B4/B3)</f>
        <v>-7.0066438073045204E-2</v>
      </c>
      <c r="F4">
        <f t="shared" ref="F4:F30" si="1">LN(C4/C3)</f>
        <v>2.5752496102414764E-2</v>
      </c>
      <c r="H4" s="1" t="s">
        <v>113</v>
      </c>
      <c r="I4" s="5">
        <f>I9^0.5</f>
        <v>0.19049065347716468</v>
      </c>
      <c r="K4" s="1" t="s">
        <v>113</v>
      </c>
      <c r="L4" s="10">
        <v>0.19049065347716468</v>
      </c>
    </row>
    <row r="5" spans="1:12" x14ac:dyDescent="0.45">
      <c r="A5" s="11">
        <v>1997</v>
      </c>
      <c r="B5" s="8">
        <v>1175.03</v>
      </c>
      <c r="C5" s="9">
        <v>1270</v>
      </c>
      <c r="E5">
        <f t="shared" si="0"/>
        <v>-0.22460797302314395</v>
      </c>
      <c r="F5">
        <f t="shared" si="1"/>
        <v>7.3502461992926524E-2</v>
      </c>
      <c r="H5" s="1" t="s">
        <v>115</v>
      </c>
      <c r="I5" s="5">
        <f>((I8+I9)/2)^0.5</f>
        <v>0.20590128351693318</v>
      </c>
      <c r="K5" s="1" t="s">
        <v>115</v>
      </c>
      <c r="L5" s="10">
        <v>0.20590128351693318</v>
      </c>
    </row>
    <row r="6" spans="1:12" x14ac:dyDescent="0.45">
      <c r="A6" s="11">
        <v>1998</v>
      </c>
      <c r="B6" s="8">
        <v>1086.99</v>
      </c>
      <c r="C6" s="9">
        <v>1200</v>
      </c>
      <c r="E6">
        <f t="shared" si="0"/>
        <v>-7.7881270720341331E-2</v>
      </c>
      <c r="F6">
        <f t="shared" si="1"/>
        <v>-5.6695343676545294E-2</v>
      </c>
      <c r="K6" s="1"/>
      <c r="L6" s="10"/>
    </row>
    <row r="7" spans="1:12" x14ac:dyDescent="0.45">
      <c r="A7" s="11">
        <v>1999</v>
      </c>
      <c r="B7" s="8">
        <v>1722.2</v>
      </c>
      <c r="C7" s="9">
        <v>1065</v>
      </c>
      <c r="E7">
        <f t="shared" si="0"/>
        <v>0.460190134815187</v>
      </c>
      <c r="F7">
        <f t="shared" si="1"/>
        <v>-0.11934675763256625</v>
      </c>
      <c r="H7" s="1" t="s">
        <v>104</v>
      </c>
      <c r="I7" s="1">
        <f>_xlfn.COVARIANCE.S(E3:E30,F3:F30)</f>
        <v>9.4182550936905193E-3</v>
      </c>
      <c r="K7" s="1" t="s">
        <v>104</v>
      </c>
      <c r="L7" s="10">
        <v>9.4182550936905193E-3</v>
      </c>
    </row>
    <row r="8" spans="1:12" x14ac:dyDescent="0.45">
      <c r="A8" s="11">
        <v>2000</v>
      </c>
      <c r="B8" s="8">
        <v>1283.67</v>
      </c>
      <c r="C8" s="9">
        <v>1485</v>
      </c>
      <c r="E8">
        <f t="shared" si="0"/>
        <v>-0.29387938039051453</v>
      </c>
      <c r="F8">
        <f t="shared" si="1"/>
        <v>0.33243997309327444</v>
      </c>
      <c r="H8" s="1" t="s">
        <v>105</v>
      </c>
      <c r="I8" s="1">
        <f>_xlfn.VAR.S(E3:E30)</f>
        <v>4.8503988045683774E-2</v>
      </c>
      <c r="K8" s="1" t="s">
        <v>105</v>
      </c>
      <c r="L8" s="10">
        <v>4.8503988045683774E-2</v>
      </c>
    </row>
    <row r="9" spans="1:12" x14ac:dyDescent="0.45">
      <c r="A9" s="11">
        <v>2001</v>
      </c>
      <c r="B9" s="8">
        <v>1032.1400000000001</v>
      </c>
      <c r="C9" s="9">
        <v>1280</v>
      </c>
      <c r="E9">
        <f t="shared" si="0"/>
        <v>-0.21808884611615195</v>
      </c>
      <c r="F9">
        <f t="shared" si="1"/>
        <v>-0.1485546943231372</v>
      </c>
      <c r="H9" s="1" t="s">
        <v>106</v>
      </c>
      <c r="I9" s="1">
        <f>_xlfn.VAR.S(F3:F30)</f>
        <v>3.6286689062157235E-2</v>
      </c>
      <c r="K9" s="1" t="s">
        <v>106</v>
      </c>
      <c r="L9" s="10">
        <v>3.6286689062157235E-2</v>
      </c>
    </row>
    <row r="10" spans="1:12" x14ac:dyDescent="0.45">
      <c r="A10" s="11">
        <v>2002</v>
      </c>
      <c r="B10">
        <v>843.29</v>
      </c>
      <c r="C10" s="9">
        <v>1239</v>
      </c>
      <c r="E10">
        <f t="shared" si="0"/>
        <v>-0.20207868742132368</v>
      </c>
      <c r="F10">
        <f t="shared" si="1"/>
        <v>-3.2555475284520359E-2</v>
      </c>
      <c r="H10" s="1" t="s">
        <v>108</v>
      </c>
      <c r="I10" s="1">
        <v>0.5</v>
      </c>
      <c r="K10" s="1" t="s">
        <v>107</v>
      </c>
      <c r="L10" s="10">
        <v>0.5</v>
      </c>
    </row>
    <row r="11" spans="1:12" x14ac:dyDescent="0.45">
      <c r="A11" s="11">
        <v>2003</v>
      </c>
      <c r="B11" s="8">
        <v>1043.69</v>
      </c>
      <c r="C11" s="9">
        <v>1233</v>
      </c>
      <c r="E11">
        <f t="shared" si="0"/>
        <v>0.21320688114872297</v>
      </c>
      <c r="F11">
        <f t="shared" si="1"/>
        <v>-4.8543784647981994E-3</v>
      </c>
      <c r="H11" s="1" t="s">
        <v>109</v>
      </c>
      <c r="I11" s="1">
        <v>0.5</v>
      </c>
      <c r="K11" s="1" t="s">
        <v>109</v>
      </c>
      <c r="L11" s="10">
        <v>0.5</v>
      </c>
    </row>
    <row r="12" spans="1:12" x14ac:dyDescent="0.45">
      <c r="A12" s="11">
        <v>2004</v>
      </c>
      <c r="B12" s="8">
        <v>1149.6300000000001</v>
      </c>
      <c r="C12" s="9">
        <v>1220</v>
      </c>
      <c r="E12">
        <f t="shared" si="0"/>
        <v>9.6677640974925205E-2</v>
      </c>
      <c r="F12">
        <f t="shared" si="1"/>
        <v>-1.0599365437042081E-2</v>
      </c>
      <c r="H12" s="1" t="s">
        <v>110</v>
      </c>
      <c r="I12" s="1">
        <f>I10^2*I8+I11^2*I9+2*I10*I11*I7</f>
        <v>2.5906796823805513E-2</v>
      </c>
      <c r="K12" s="1" t="s">
        <v>110</v>
      </c>
      <c r="L12" s="10">
        <v>2.5906796823805513E-2</v>
      </c>
    </row>
    <row r="13" spans="1:12" x14ac:dyDescent="0.45">
      <c r="A13" s="11">
        <v>2005</v>
      </c>
      <c r="B13" s="8">
        <v>1649.76</v>
      </c>
      <c r="C13" s="9">
        <v>1207</v>
      </c>
      <c r="E13">
        <f t="shared" si="0"/>
        <v>0.36118967131191088</v>
      </c>
      <c r="F13">
        <f t="shared" si="1"/>
        <v>-1.0712916629770719E-2</v>
      </c>
    </row>
    <row r="14" spans="1:12" x14ac:dyDescent="0.45">
      <c r="A14" s="11">
        <v>2006</v>
      </c>
      <c r="B14" s="8">
        <v>1681.07</v>
      </c>
      <c r="C14" s="9">
        <v>1573</v>
      </c>
      <c r="E14">
        <f t="shared" si="0"/>
        <v>1.8800672651816498E-2</v>
      </c>
      <c r="F14">
        <f t="shared" si="1"/>
        <v>0.2648466819607464</v>
      </c>
    </row>
    <row r="15" spans="1:12" x14ac:dyDescent="0.45">
      <c r="A15" s="11">
        <v>2007</v>
      </c>
      <c r="B15" s="8">
        <v>1475.68</v>
      </c>
      <c r="C15" s="9">
        <v>1271</v>
      </c>
      <c r="E15">
        <f t="shared" si="0"/>
        <v>-0.13031159493404121</v>
      </c>
      <c r="F15">
        <f t="shared" si="1"/>
        <v>-0.21318063186882372</v>
      </c>
    </row>
    <row r="16" spans="1:12" x14ac:dyDescent="0.45">
      <c r="A16" s="11">
        <v>2008</v>
      </c>
      <c r="B16">
        <v>859.24</v>
      </c>
      <c r="C16">
        <v>971</v>
      </c>
      <c r="E16">
        <f t="shared" si="0"/>
        <v>-0.54082590188163282</v>
      </c>
      <c r="F16">
        <f t="shared" si="1"/>
        <v>-0.26923280289812918</v>
      </c>
    </row>
    <row r="17" spans="1:6" x14ac:dyDescent="0.45">
      <c r="A17" s="11">
        <v>2009</v>
      </c>
      <c r="B17">
        <v>907.59</v>
      </c>
      <c r="C17">
        <v>875</v>
      </c>
      <c r="E17">
        <f t="shared" si="0"/>
        <v>5.4744457169577036E-2</v>
      </c>
      <c r="F17">
        <f t="shared" si="1"/>
        <v>-0.10410258193371047</v>
      </c>
    </row>
    <row r="18" spans="1:6" x14ac:dyDescent="0.45">
      <c r="A18" s="11">
        <v>2010</v>
      </c>
      <c r="B18">
        <v>898.8</v>
      </c>
      <c r="C18">
        <v>846</v>
      </c>
      <c r="E18">
        <f t="shared" si="0"/>
        <v>-9.7321944641790923E-3</v>
      </c>
      <c r="F18">
        <f t="shared" si="1"/>
        <v>-3.3704526751391149E-2</v>
      </c>
    </row>
    <row r="19" spans="1:6" x14ac:dyDescent="0.45">
      <c r="A19" s="11">
        <v>2011</v>
      </c>
      <c r="B19">
        <v>728.61</v>
      </c>
      <c r="C19">
        <v>924</v>
      </c>
      <c r="E19">
        <f t="shared" si="0"/>
        <v>-0.20992193087893429</v>
      </c>
      <c r="F19">
        <f t="shared" si="1"/>
        <v>8.8192712035460905E-2</v>
      </c>
    </row>
    <row r="20" spans="1:6" x14ac:dyDescent="0.45">
      <c r="A20" s="11">
        <v>2012</v>
      </c>
      <c r="B20">
        <v>859.8</v>
      </c>
      <c r="C20" s="9">
        <v>1143</v>
      </c>
      <c r="E20">
        <f t="shared" si="0"/>
        <v>0.16556119462994137</v>
      </c>
      <c r="F20">
        <f t="shared" si="1"/>
        <v>0.21269959215312659</v>
      </c>
    </row>
    <row r="21" spans="1:6" x14ac:dyDescent="0.45">
      <c r="A21" s="11">
        <v>2013</v>
      </c>
      <c r="B21" s="8">
        <v>1302.29</v>
      </c>
      <c r="C21" s="9">
        <v>1522</v>
      </c>
      <c r="E21">
        <f t="shared" si="0"/>
        <v>0.41517972815973431</v>
      </c>
      <c r="F21">
        <f t="shared" si="1"/>
        <v>0.28636887462682059</v>
      </c>
    </row>
    <row r="22" spans="1:6" x14ac:dyDescent="0.45">
      <c r="A22" s="11">
        <v>2014</v>
      </c>
      <c r="B22" s="8">
        <v>1407.51</v>
      </c>
      <c r="C22" s="9">
        <v>2243</v>
      </c>
      <c r="E22">
        <f t="shared" si="0"/>
        <v>7.7697932562428254E-2</v>
      </c>
      <c r="F22">
        <f t="shared" si="1"/>
        <v>0.3877889960985772</v>
      </c>
    </row>
    <row r="23" spans="1:6" x14ac:dyDescent="0.45">
      <c r="A23" s="11">
        <v>2015</v>
      </c>
      <c r="B23" s="8">
        <v>1547.3</v>
      </c>
      <c r="C23" s="9">
        <v>2879</v>
      </c>
      <c r="E23">
        <f t="shared" si="0"/>
        <v>9.4689290711283361E-2</v>
      </c>
      <c r="F23">
        <f t="shared" si="1"/>
        <v>0.2496287560919675</v>
      </c>
    </row>
    <row r="24" spans="1:6" x14ac:dyDescent="0.45">
      <c r="A24" s="11">
        <v>2016</v>
      </c>
      <c r="B24" s="8">
        <v>1518.61</v>
      </c>
      <c r="C24" s="9">
        <v>2354</v>
      </c>
      <c r="E24">
        <f t="shared" si="0"/>
        <v>-1.8716033725663134E-2</v>
      </c>
      <c r="F24">
        <f t="shared" si="1"/>
        <v>-0.20132700279195384</v>
      </c>
    </row>
    <row r="25" spans="1:6" x14ac:dyDescent="0.45">
      <c r="A25" s="11">
        <v>2017</v>
      </c>
      <c r="B25" s="8">
        <v>1817.56</v>
      </c>
      <c r="C25" s="9">
        <v>2121</v>
      </c>
      <c r="E25">
        <f t="shared" si="0"/>
        <v>0.17969949947245642</v>
      </c>
      <c r="F25">
        <f t="shared" si="1"/>
        <v>-0.10422833325553957</v>
      </c>
    </row>
    <row r="26" spans="1:6" x14ac:dyDescent="0.45">
      <c r="A26" s="11">
        <v>2018</v>
      </c>
      <c r="B26" s="8">
        <v>1494.09</v>
      </c>
      <c r="C26" s="9">
        <v>1957</v>
      </c>
      <c r="E26">
        <f t="shared" si="0"/>
        <v>-0.19597761640021619</v>
      </c>
      <c r="F26">
        <f t="shared" si="1"/>
        <v>-8.0474987168606182E-2</v>
      </c>
    </row>
    <row r="27" spans="1:6" x14ac:dyDescent="0.45">
      <c r="A27" s="11">
        <v>2019</v>
      </c>
      <c r="B27" s="8">
        <v>1721.36</v>
      </c>
      <c r="C27" s="9">
        <v>1815</v>
      </c>
      <c r="E27">
        <f t="shared" si="0"/>
        <v>0.14159735020299163</v>
      </c>
      <c r="F27">
        <f t="shared" si="1"/>
        <v>-7.5327220697125025E-2</v>
      </c>
    </row>
    <row r="28" spans="1:6" x14ac:dyDescent="0.45">
      <c r="A28" s="11">
        <v>2020</v>
      </c>
      <c r="B28" s="8">
        <v>1804.68</v>
      </c>
      <c r="C28" s="9">
        <v>2337</v>
      </c>
      <c r="E28">
        <f t="shared" si="0"/>
        <v>4.726861468632651E-2</v>
      </c>
      <c r="F28">
        <f t="shared" si="1"/>
        <v>0.25278258783990676</v>
      </c>
    </row>
    <row r="29" spans="1:6" x14ac:dyDescent="0.45">
      <c r="A29" s="11">
        <v>2021</v>
      </c>
      <c r="B29" s="8">
        <v>1992.33</v>
      </c>
      <c r="C29" s="9">
        <v>3497</v>
      </c>
      <c r="E29">
        <f t="shared" si="0"/>
        <v>9.8921517343082188E-2</v>
      </c>
      <c r="F29">
        <f t="shared" si="1"/>
        <v>0.40303740252451792</v>
      </c>
    </row>
    <row r="30" spans="1:6" x14ac:dyDescent="0.45">
      <c r="A30" s="11">
        <v>2022</v>
      </c>
      <c r="B30" s="8">
        <v>1891.71</v>
      </c>
      <c r="C30" s="9">
        <v>4031</v>
      </c>
      <c r="E30">
        <f t="shared" si="0"/>
        <v>-5.1823626166496321E-2</v>
      </c>
      <c r="F30">
        <f t="shared" si="1"/>
        <v>0.14210902605378989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C66DF0-FE6C-4724-987B-4254D0B21434}">
  <dimension ref="A1:L30"/>
  <sheetViews>
    <sheetView workbookViewId="0">
      <selection activeCell="C3" sqref="C3"/>
    </sheetView>
  </sheetViews>
  <sheetFormatPr defaultRowHeight="18" x14ac:dyDescent="0.45"/>
  <cols>
    <col min="1" max="1" width="12.69921875" style="11" customWidth="1"/>
    <col min="5" max="5" width="11.69921875" customWidth="1"/>
    <col min="6" max="6" width="14.296875" customWidth="1"/>
    <col min="8" max="8" width="26.3984375" customWidth="1"/>
    <col min="11" max="11" width="22.3984375" customWidth="1"/>
    <col min="12" max="12" width="9.3984375" style="14" customWidth="1"/>
  </cols>
  <sheetData>
    <row r="1" spans="1:12" x14ac:dyDescent="0.45">
      <c r="A1" s="11" t="s">
        <v>101</v>
      </c>
      <c r="B1" t="s">
        <v>99</v>
      </c>
      <c r="C1" t="s">
        <v>100</v>
      </c>
      <c r="E1" t="s">
        <v>102</v>
      </c>
      <c r="F1" t="s">
        <v>103</v>
      </c>
    </row>
    <row r="2" spans="1:12" x14ac:dyDescent="0.45">
      <c r="A2" s="15">
        <v>1994</v>
      </c>
      <c r="B2" s="8">
        <v>1559.09</v>
      </c>
      <c r="C2" s="9">
        <v>1280</v>
      </c>
      <c r="E2" t="s">
        <v>114</v>
      </c>
      <c r="F2" t="s">
        <v>114</v>
      </c>
      <c r="H2" s="1" t="s">
        <v>111</v>
      </c>
      <c r="I2" s="5">
        <f>I12^0.5</f>
        <v>0.16095588471318939</v>
      </c>
      <c r="K2" s="1" t="s">
        <v>111</v>
      </c>
      <c r="L2" s="5">
        <v>0.160955884713189</v>
      </c>
    </row>
    <row r="3" spans="1:12" x14ac:dyDescent="0.45">
      <c r="A3" s="15">
        <v>1995</v>
      </c>
      <c r="B3" s="8">
        <v>1577.7</v>
      </c>
      <c r="C3" s="9">
        <v>1150</v>
      </c>
      <c r="E3" s="14">
        <f>LN(B3/B2)</f>
        <v>1.1865772558241864E-2</v>
      </c>
      <c r="F3" s="14">
        <f>LN(C3/C2)</f>
        <v>-0.1070981355563671</v>
      </c>
      <c r="H3" s="1" t="s">
        <v>112</v>
      </c>
      <c r="I3" s="5">
        <f>I8^0.5</f>
        <v>0.22023620966063637</v>
      </c>
      <c r="K3" s="1" t="s">
        <v>112</v>
      </c>
      <c r="L3" s="5">
        <v>0.22023620966063637</v>
      </c>
    </row>
    <row r="4" spans="1:12" x14ac:dyDescent="0.45">
      <c r="A4" s="15">
        <v>1996</v>
      </c>
      <c r="B4" s="8">
        <v>1470.94</v>
      </c>
      <c r="C4" s="9">
        <v>1180</v>
      </c>
      <c r="E4" s="14">
        <f t="shared" ref="E4:F30" si="0">LN(B4/B3)</f>
        <v>-7.0066438073045204E-2</v>
      </c>
      <c r="F4" s="14">
        <f t="shared" si="0"/>
        <v>2.5752496102414764E-2</v>
      </c>
      <c r="H4" s="1" t="s">
        <v>113</v>
      </c>
      <c r="I4" s="5">
        <f>I9^0.5</f>
        <v>0.19049065347716468</v>
      </c>
      <c r="K4" s="1" t="s">
        <v>113</v>
      </c>
      <c r="L4" s="5">
        <v>0.19049065347716468</v>
      </c>
    </row>
    <row r="5" spans="1:12" x14ac:dyDescent="0.45">
      <c r="A5" s="15">
        <v>1997</v>
      </c>
      <c r="B5" s="8">
        <v>1175.03</v>
      </c>
      <c r="C5" s="9">
        <v>1270</v>
      </c>
      <c r="E5" s="14">
        <f t="shared" si="0"/>
        <v>-0.22460797302314395</v>
      </c>
      <c r="F5" s="14">
        <f t="shared" si="0"/>
        <v>7.3502461992926524E-2</v>
      </c>
      <c r="H5" s="1" t="s">
        <v>115</v>
      </c>
      <c r="I5" s="5">
        <f>((I8+I9)/2)^0.5</f>
        <v>0.20590128351693318</v>
      </c>
      <c r="K5" s="1" t="s">
        <v>115</v>
      </c>
      <c r="L5" s="5">
        <v>0.20590128351693318</v>
      </c>
    </row>
    <row r="6" spans="1:12" x14ac:dyDescent="0.45">
      <c r="A6" s="15">
        <v>1998</v>
      </c>
      <c r="B6" s="8">
        <v>1086.99</v>
      </c>
      <c r="C6" s="9">
        <v>1200</v>
      </c>
      <c r="E6" s="14">
        <f t="shared" si="0"/>
        <v>-7.7881270720341331E-2</v>
      </c>
      <c r="F6" s="14">
        <f t="shared" si="0"/>
        <v>-5.6695343676545294E-2</v>
      </c>
      <c r="K6" s="1"/>
      <c r="L6" s="5"/>
    </row>
    <row r="7" spans="1:12" x14ac:dyDescent="0.45">
      <c r="A7" s="15">
        <v>1999</v>
      </c>
      <c r="B7" s="8">
        <v>1722.2</v>
      </c>
      <c r="C7" s="9">
        <v>1065</v>
      </c>
      <c r="E7" s="14">
        <f t="shared" si="0"/>
        <v>0.460190134815187</v>
      </c>
      <c r="F7" s="14">
        <f t="shared" si="0"/>
        <v>-0.11934675763256625</v>
      </c>
      <c r="H7" s="1" t="s">
        <v>104</v>
      </c>
      <c r="I7" s="5">
        <f>_xlfn.COVARIANCE.S(E3:E30,F3:F30)</f>
        <v>9.4182550936905193E-3</v>
      </c>
      <c r="K7" s="1" t="s">
        <v>104</v>
      </c>
      <c r="L7" s="5">
        <v>9.4182550936905193E-3</v>
      </c>
    </row>
    <row r="8" spans="1:12" x14ac:dyDescent="0.45">
      <c r="A8" s="15">
        <v>2000</v>
      </c>
      <c r="B8" s="8">
        <v>1283.67</v>
      </c>
      <c r="C8" s="9">
        <v>1485</v>
      </c>
      <c r="E8" s="14">
        <f t="shared" si="0"/>
        <v>-0.29387938039051453</v>
      </c>
      <c r="F8" s="14">
        <f t="shared" si="0"/>
        <v>0.33243997309327444</v>
      </c>
      <c r="H8" s="1" t="s">
        <v>105</v>
      </c>
      <c r="I8" s="5">
        <f>_xlfn.VAR.S(E3:E30)</f>
        <v>4.8503988045683774E-2</v>
      </c>
      <c r="K8" s="1" t="s">
        <v>105</v>
      </c>
      <c r="L8" s="5">
        <v>4.8503988045683774E-2</v>
      </c>
    </row>
    <row r="9" spans="1:12" x14ac:dyDescent="0.45">
      <c r="A9" s="15">
        <v>2001</v>
      </c>
      <c r="B9" s="8">
        <v>1032.1400000000001</v>
      </c>
      <c r="C9" s="9">
        <v>1280</v>
      </c>
      <c r="E9" s="14">
        <f t="shared" si="0"/>
        <v>-0.21808884611615195</v>
      </c>
      <c r="F9" s="14">
        <f t="shared" si="0"/>
        <v>-0.1485546943231372</v>
      </c>
      <c r="H9" s="1" t="s">
        <v>106</v>
      </c>
      <c r="I9" s="5">
        <f>_xlfn.VAR.S(F3:F30)</f>
        <v>3.6286689062157235E-2</v>
      </c>
      <c r="K9" s="1" t="s">
        <v>106</v>
      </c>
      <c r="L9" s="5">
        <v>3.6286689062157235E-2</v>
      </c>
    </row>
    <row r="10" spans="1:12" x14ac:dyDescent="0.45">
      <c r="A10" s="15">
        <v>2002</v>
      </c>
      <c r="B10">
        <v>843.29</v>
      </c>
      <c r="C10" s="9">
        <v>1239</v>
      </c>
      <c r="E10" s="14">
        <f t="shared" si="0"/>
        <v>-0.20207868742132368</v>
      </c>
      <c r="F10" s="14">
        <f t="shared" si="0"/>
        <v>-3.2555475284520359E-2</v>
      </c>
      <c r="H10" s="1" t="s">
        <v>108</v>
      </c>
      <c r="I10" s="5">
        <v>0.5</v>
      </c>
      <c r="K10" s="1" t="s">
        <v>107</v>
      </c>
      <c r="L10" s="5">
        <v>0.5</v>
      </c>
    </row>
    <row r="11" spans="1:12" x14ac:dyDescent="0.45">
      <c r="A11" s="15">
        <v>2003</v>
      </c>
      <c r="B11" s="8">
        <v>1043.69</v>
      </c>
      <c r="C11" s="9">
        <v>1233</v>
      </c>
      <c r="E11" s="14">
        <f t="shared" si="0"/>
        <v>0.21320688114872297</v>
      </c>
      <c r="F11" s="14">
        <f t="shared" si="0"/>
        <v>-4.8543784647981994E-3</v>
      </c>
      <c r="H11" s="1" t="s">
        <v>109</v>
      </c>
      <c r="I11" s="5">
        <v>0.5</v>
      </c>
      <c r="K11" s="1" t="s">
        <v>109</v>
      </c>
      <c r="L11" s="5">
        <v>0.5</v>
      </c>
    </row>
    <row r="12" spans="1:12" x14ac:dyDescent="0.45">
      <c r="A12" s="15">
        <v>2004</v>
      </c>
      <c r="B12" s="8">
        <v>1149.6300000000001</v>
      </c>
      <c r="C12" s="9">
        <v>1220</v>
      </c>
      <c r="E12" s="14">
        <f t="shared" si="0"/>
        <v>9.6677640974925205E-2</v>
      </c>
      <c r="F12" s="14">
        <f t="shared" si="0"/>
        <v>-1.0599365437042081E-2</v>
      </c>
      <c r="H12" s="1" t="s">
        <v>110</v>
      </c>
      <c r="I12" s="5">
        <f>I10^2*I8+I11^2*I9+2*I10*I11*I7</f>
        <v>2.5906796823805513E-2</v>
      </c>
      <c r="K12" s="1" t="s">
        <v>110</v>
      </c>
      <c r="L12" s="5">
        <v>2.5906796823805513E-2</v>
      </c>
    </row>
    <row r="13" spans="1:12" x14ac:dyDescent="0.45">
      <c r="A13" s="15">
        <v>2005</v>
      </c>
      <c r="B13" s="8">
        <v>1649.76</v>
      </c>
      <c r="C13" s="9">
        <v>1207</v>
      </c>
      <c r="E13" s="14">
        <f t="shared" si="0"/>
        <v>0.36118967131191088</v>
      </c>
      <c r="F13" s="14">
        <f t="shared" si="0"/>
        <v>-1.0712916629770719E-2</v>
      </c>
    </row>
    <row r="14" spans="1:12" x14ac:dyDescent="0.45">
      <c r="A14" s="15">
        <v>2006</v>
      </c>
      <c r="B14" s="8">
        <v>1681.07</v>
      </c>
      <c r="C14" s="9">
        <v>1573</v>
      </c>
      <c r="E14" s="14">
        <f t="shared" si="0"/>
        <v>1.8800672651816498E-2</v>
      </c>
      <c r="F14" s="14">
        <f t="shared" si="0"/>
        <v>0.2648466819607464</v>
      </c>
    </row>
    <row r="15" spans="1:12" x14ac:dyDescent="0.45">
      <c r="A15" s="15">
        <v>2007</v>
      </c>
      <c r="B15" s="8">
        <v>1475.68</v>
      </c>
      <c r="C15" s="9">
        <v>1271</v>
      </c>
      <c r="E15" s="14">
        <f t="shared" si="0"/>
        <v>-0.13031159493404121</v>
      </c>
      <c r="F15" s="14">
        <f t="shared" si="0"/>
        <v>-0.21318063186882372</v>
      </c>
    </row>
    <row r="16" spans="1:12" x14ac:dyDescent="0.45">
      <c r="A16" s="15">
        <v>2008</v>
      </c>
      <c r="B16">
        <v>859.24</v>
      </c>
      <c r="C16">
        <v>971</v>
      </c>
      <c r="E16" s="14">
        <f t="shared" si="0"/>
        <v>-0.54082590188163282</v>
      </c>
      <c r="F16" s="14">
        <f t="shared" si="0"/>
        <v>-0.26923280289812918</v>
      </c>
    </row>
    <row r="17" spans="1:6" x14ac:dyDescent="0.45">
      <c r="A17" s="15">
        <v>2009</v>
      </c>
      <c r="B17">
        <v>907.59</v>
      </c>
      <c r="C17">
        <v>875</v>
      </c>
      <c r="E17" s="14">
        <f t="shared" si="0"/>
        <v>5.4744457169577036E-2</v>
      </c>
      <c r="F17" s="14">
        <f t="shared" si="0"/>
        <v>-0.10410258193371047</v>
      </c>
    </row>
    <row r="18" spans="1:6" x14ac:dyDescent="0.45">
      <c r="A18" s="15">
        <v>2010</v>
      </c>
      <c r="B18">
        <v>898.8</v>
      </c>
      <c r="C18">
        <v>846</v>
      </c>
      <c r="E18" s="14">
        <f t="shared" si="0"/>
        <v>-9.7321944641790923E-3</v>
      </c>
      <c r="F18" s="14">
        <f t="shared" si="0"/>
        <v>-3.3704526751391149E-2</v>
      </c>
    </row>
    <row r="19" spans="1:6" x14ac:dyDescent="0.45">
      <c r="A19" s="15">
        <v>2011</v>
      </c>
      <c r="B19">
        <v>728.61</v>
      </c>
      <c r="C19">
        <v>924</v>
      </c>
      <c r="E19" s="14">
        <f t="shared" si="0"/>
        <v>-0.20992193087893429</v>
      </c>
      <c r="F19" s="14">
        <f t="shared" si="0"/>
        <v>8.8192712035460905E-2</v>
      </c>
    </row>
    <row r="20" spans="1:6" x14ac:dyDescent="0.45">
      <c r="A20" s="15">
        <v>2012</v>
      </c>
      <c r="B20">
        <v>859.8</v>
      </c>
      <c r="C20" s="9">
        <v>1143</v>
      </c>
      <c r="E20" s="14">
        <f t="shared" si="0"/>
        <v>0.16556119462994137</v>
      </c>
      <c r="F20" s="14">
        <f t="shared" si="0"/>
        <v>0.21269959215312659</v>
      </c>
    </row>
    <row r="21" spans="1:6" x14ac:dyDescent="0.45">
      <c r="A21" s="15">
        <v>2013</v>
      </c>
      <c r="B21" s="8">
        <v>1302.29</v>
      </c>
      <c r="C21" s="9">
        <v>1522</v>
      </c>
      <c r="E21" s="14">
        <f t="shared" si="0"/>
        <v>0.41517972815973431</v>
      </c>
      <c r="F21" s="14">
        <f t="shared" si="0"/>
        <v>0.28636887462682059</v>
      </c>
    </row>
    <row r="22" spans="1:6" x14ac:dyDescent="0.45">
      <c r="A22" s="15">
        <v>2014</v>
      </c>
      <c r="B22" s="8">
        <v>1407.51</v>
      </c>
      <c r="C22" s="9">
        <v>2243</v>
      </c>
      <c r="E22" s="14">
        <f t="shared" si="0"/>
        <v>7.7697932562428254E-2</v>
      </c>
      <c r="F22" s="14">
        <f t="shared" si="0"/>
        <v>0.3877889960985772</v>
      </c>
    </row>
    <row r="23" spans="1:6" x14ac:dyDescent="0.45">
      <c r="A23" s="15">
        <v>2015</v>
      </c>
      <c r="B23" s="8">
        <v>1547.3</v>
      </c>
      <c r="C23" s="9">
        <v>2879</v>
      </c>
      <c r="E23" s="14">
        <f t="shared" si="0"/>
        <v>9.4689290711283361E-2</v>
      </c>
      <c r="F23" s="14">
        <f t="shared" si="0"/>
        <v>0.2496287560919675</v>
      </c>
    </row>
    <row r="24" spans="1:6" x14ac:dyDescent="0.45">
      <c r="A24" s="15">
        <v>2016</v>
      </c>
      <c r="B24" s="8">
        <v>1518.61</v>
      </c>
      <c r="C24" s="9">
        <v>2354</v>
      </c>
      <c r="E24" s="14">
        <f t="shared" si="0"/>
        <v>-1.8716033725663134E-2</v>
      </c>
      <c r="F24" s="14">
        <f t="shared" si="0"/>
        <v>-0.20132700279195384</v>
      </c>
    </row>
    <row r="25" spans="1:6" x14ac:dyDescent="0.45">
      <c r="A25" s="15">
        <v>2017</v>
      </c>
      <c r="B25" s="8">
        <v>1817.56</v>
      </c>
      <c r="C25" s="9">
        <v>2121</v>
      </c>
      <c r="E25" s="14">
        <f t="shared" si="0"/>
        <v>0.17969949947245642</v>
      </c>
      <c r="F25" s="14">
        <f t="shared" si="0"/>
        <v>-0.10422833325553957</v>
      </c>
    </row>
    <row r="26" spans="1:6" x14ac:dyDescent="0.45">
      <c r="A26" s="15">
        <v>2018</v>
      </c>
      <c r="B26" s="8">
        <v>1494.09</v>
      </c>
      <c r="C26" s="9">
        <v>1957</v>
      </c>
      <c r="E26" s="14">
        <f t="shared" si="0"/>
        <v>-0.19597761640021619</v>
      </c>
      <c r="F26" s="14">
        <f t="shared" si="0"/>
        <v>-8.0474987168606182E-2</v>
      </c>
    </row>
    <row r="27" spans="1:6" x14ac:dyDescent="0.45">
      <c r="A27" s="15">
        <v>2019</v>
      </c>
      <c r="B27" s="8">
        <v>1721.36</v>
      </c>
      <c r="C27" s="9">
        <v>1815</v>
      </c>
      <c r="E27" s="14">
        <f t="shared" si="0"/>
        <v>0.14159735020299163</v>
      </c>
      <c r="F27" s="14">
        <f t="shared" si="0"/>
        <v>-7.5327220697125025E-2</v>
      </c>
    </row>
    <row r="28" spans="1:6" x14ac:dyDescent="0.45">
      <c r="A28" s="15">
        <v>2020</v>
      </c>
      <c r="B28" s="8">
        <v>1804.68</v>
      </c>
      <c r="C28" s="9">
        <v>2337</v>
      </c>
      <c r="E28" s="14">
        <f t="shared" si="0"/>
        <v>4.726861468632651E-2</v>
      </c>
      <c r="F28" s="14">
        <f t="shared" si="0"/>
        <v>0.25278258783990676</v>
      </c>
    </row>
    <row r="29" spans="1:6" x14ac:dyDescent="0.45">
      <c r="A29" s="15">
        <v>2021</v>
      </c>
      <c r="B29" s="8">
        <v>1992.33</v>
      </c>
      <c r="C29" s="9">
        <v>3497</v>
      </c>
      <c r="E29" s="14">
        <f t="shared" si="0"/>
        <v>9.8921517343082188E-2</v>
      </c>
      <c r="F29" s="14">
        <f t="shared" si="0"/>
        <v>0.40303740252451792</v>
      </c>
    </row>
    <row r="30" spans="1:6" x14ac:dyDescent="0.45">
      <c r="A30" s="15">
        <v>2022</v>
      </c>
      <c r="B30" s="8">
        <v>1891.71</v>
      </c>
      <c r="C30" s="9">
        <v>4031</v>
      </c>
      <c r="E30" s="14">
        <f t="shared" si="0"/>
        <v>-5.1823626166496321E-2</v>
      </c>
      <c r="F30" s="14">
        <f t="shared" si="0"/>
        <v>0.14210902605378989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マイクロソフトとエクソン</vt:lpstr>
      <vt:lpstr>分散効果のシートの説明</vt:lpstr>
      <vt:lpstr>分散効果（関数表示）</vt:lpstr>
      <vt:lpstr>分散効果 (数値)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 Yamamoto</dc:creator>
  <cp:lastModifiedBy>公亜 磯崎</cp:lastModifiedBy>
  <dcterms:created xsi:type="dcterms:W3CDTF">2023-11-21T04:54:59Z</dcterms:created>
  <dcterms:modified xsi:type="dcterms:W3CDTF">2024-02-13T05:07:10Z</dcterms:modified>
</cp:coreProperties>
</file>